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2_ncr:500000_{C5AA8562-6629-40EC-AEAC-1AFBDFE1BA94}" xr6:coauthVersionLast="31" xr6:coauthVersionMax="31" xr10:uidLastSave="{00000000-0000-0000-0000-000000000000}"/>
  <bookViews>
    <workbookView xWindow="0" yWindow="0" windowWidth="11370" windowHeight="4470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Details'!$A$1:$O$53</definedName>
    <definedName name="_xlnm.Print_Area" localSheetId="4">'sum sum'!$A$1:$I$46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S413" i="2" l="1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R27" i="2"/>
  <c r="Q27" i="2"/>
  <c r="O27" i="2"/>
  <c r="H43" i="14"/>
  <c r="H42" i="14"/>
  <c r="H41" i="14"/>
  <c r="H40" i="14"/>
  <c r="H38" i="14"/>
  <c r="H37" i="14"/>
  <c r="H32" i="14"/>
  <c r="H30" i="14"/>
  <c r="H29" i="14"/>
  <c r="H27" i="14"/>
  <c r="H26" i="14"/>
  <c r="H25" i="14"/>
  <c r="H24" i="14"/>
  <c r="H23" i="14"/>
  <c r="H22" i="14"/>
  <c r="H20" i="14"/>
  <c r="H19" i="14"/>
  <c r="H18" i="14"/>
  <c r="H16" i="14"/>
  <c r="H14" i="14"/>
  <c r="H12" i="14"/>
  <c r="H11" i="14"/>
  <c r="H10" i="14"/>
  <c r="H9" i="14"/>
  <c r="H8" i="14"/>
  <c r="H7" i="14"/>
  <c r="F9" i="12"/>
  <c r="D28" i="12"/>
  <c r="C28" i="12"/>
  <c r="C10" i="12"/>
  <c r="R412" i="2" l="1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P27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83" i="2"/>
  <c r="G183" i="2"/>
  <c r="F183" i="2"/>
  <c r="E183" i="2"/>
  <c r="H155" i="2"/>
  <c r="G155" i="2"/>
  <c r="F155" i="2"/>
  <c r="E155" i="2"/>
  <c r="H131" i="2"/>
  <c r="G131" i="2"/>
  <c r="F131" i="2"/>
  <c r="E131" i="2"/>
  <c r="H122" i="2"/>
  <c r="G122" i="2"/>
  <c r="F122" i="2"/>
  <c r="E122" i="2"/>
  <c r="H101" i="2"/>
  <c r="G101" i="2"/>
  <c r="F101" i="2"/>
  <c r="E101" i="2"/>
  <c r="H79" i="2"/>
  <c r="G79" i="2"/>
  <c r="F79" i="2"/>
  <c r="E79" i="2"/>
  <c r="H47" i="2"/>
  <c r="G47" i="2"/>
  <c r="F47" i="2"/>
  <c r="E47" i="2"/>
  <c r="H25" i="2"/>
  <c r="G25" i="2"/>
  <c r="F25" i="2"/>
  <c r="E25" i="2"/>
  <c r="S411" i="2"/>
  <c r="S410" i="2"/>
  <c r="S409" i="2"/>
  <c r="S408" i="2"/>
  <c r="S407" i="2"/>
  <c r="S406" i="2"/>
  <c r="S412" i="2" s="1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72" i="2" s="1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84" i="2" s="1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27" i="2" s="1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88" i="2" s="1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61" i="2" s="1"/>
  <c r="I241" i="2"/>
  <c r="I240" i="2"/>
  <c r="I239" i="2"/>
  <c r="I238" i="2"/>
  <c r="I237" i="2"/>
  <c r="I236" i="2"/>
  <c r="I235" i="2"/>
  <c r="I234" i="2"/>
  <c r="I233" i="2"/>
  <c r="I232" i="2"/>
  <c r="I231" i="2"/>
  <c r="I230" i="2"/>
  <c r="I242" i="2" s="1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202" i="2" s="1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25" i="2" s="1"/>
  <c r="I79" i="2" l="1"/>
  <c r="I183" i="2"/>
  <c r="I364" i="2"/>
  <c r="S84" i="2"/>
  <c r="S205" i="2"/>
  <c r="S224" i="2"/>
  <c r="S390" i="2"/>
  <c r="I122" i="2"/>
  <c r="I131" i="2"/>
  <c r="I155" i="2"/>
  <c r="I228" i="2"/>
  <c r="I278" i="2"/>
  <c r="I296" i="2"/>
  <c r="I336" i="2"/>
  <c r="S106" i="2"/>
  <c r="S307" i="2"/>
  <c r="S405" i="2"/>
  <c r="I47" i="2"/>
  <c r="I101" i="2"/>
  <c r="S289" i="2"/>
  <c r="I308" i="2"/>
  <c r="S62" i="2"/>
  <c r="S123" i="2"/>
  <c r="S144" i="2"/>
  <c r="S158" i="2"/>
  <c r="S255" i="2"/>
  <c r="S331" i="2"/>
  <c r="S355" i="2"/>
  <c r="E39" i="14"/>
  <c r="H39" i="14" s="1"/>
  <c r="E36" i="14"/>
  <c r="H36" i="14" s="1"/>
  <c r="E35" i="14"/>
  <c r="H35" i="14" s="1"/>
  <c r="E34" i="14"/>
  <c r="H34" i="14" s="1"/>
  <c r="E33" i="14"/>
  <c r="H33" i="14" s="1"/>
  <c r="E31" i="14"/>
  <c r="H31" i="14" s="1"/>
  <c r="E28" i="14"/>
  <c r="H28" i="14" s="1"/>
  <c r="E21" i="14"/>
  <c r="H21" i="14" s="1"/>
  <c r="E17" i="14"/>
  <c r="H17" i="14" s="1"/>
  <c r="E15" i="14"/>
  <c r="H15" i="14" s="1"/>
  <c r="E13" i="14"/>
  <c r="G44" i="14"/>
  <c r="F44" i="14"/>
  <c r="D44" i="14"/>
  <c r="H13" i="14" l="1"/>
  <c r="H44" i="14" s="1"/>
  <c r="E44" i="14"/>
  <c r="M44" i="1"/>
  <c r="L46" i="1"/>
  <c r="K46" i="1"/>
  <c r="I46" i="1"/>
  <c r="H46" i="1"/>
  <c r="G46" i="1"/>
  <c r="E46" i="1"/>
  <c r="D46" i="1"/>
  <c r="F10" i="1"/>
  <c r="F11" i="1"/>
  <c r="M11" i="1" s="1"/>
  <c r="J36" i="1"/>
  <c r="N36" i="1" s="1"/>
  <c r="F45" i="1"/>
  <c r="J45" i="1" s="1"/>
  <c r="N45" i="1" s="1"/>
  <c r="F44" i="1"/>
  <c r="J44" i="1" s="1"/>
  <c r="N44" i="1" s="1"/>
  <c r="F43" i="1"/>
  <c r="J43" i="1" s="1"/>
  <c r="N43" i="1" s="1"/>
  <c r="F42" i="1"/>
  <c r="M42" i="1" s="1"/>
  <c r="F41" i="1"/>
  <c r="J41" i="1" s="1"/>
  <c r="N41" i="1" s="1"/>
  <c r="F40" i="1"/>
  <c r="J40" i="1" s="1"/>
  <c r="N40" i="1" s="1"/>
  <c r="F39" i="1"/>
  <c r="J39" i="1" s="1"/>
  <c r="N39" i="1" s="1"/>
  <c r="F38" i="1"/>
  <c r="M38" i="1" s="1"/>
  <c r="F37" i="1"/>
  <c r="J37" i="1" s="1"/>
  <c r="N37" i="1" s="1"/>
  <c r="F36" i="1"/>
  <c r="M36" i="1" s="1"/>
  <c r="F35" i="1"/>
  <c r="J35" i="1" s="1"/>
  <c r="N35" i="1" s="1"/>
  <c r="F34" i="1"/>
  <c r="J34" i="1" s="1"/>
  <c r="N34" i="1" s="1"/>
  <c r="F33" i="1"/>
  <c r="J33" i="1" s="1"/>
  <c r="N33" i="1" s="1"/>
  <c r="F32" i="1"/>
  <c r="M32" i="1" s="1"/>
  <c r="F31" i="1"/>
  <c r="J31" i="1" s="1"/>
  <c r="N31" i="1" s="1"/>
  <c r="F30" i="1"/>
  <c r="M30" i="1" s="1"/>
  <c r="F29" i="1"/>
  <c r="J29" i="1" s="1"/>
  <c r="N29" i="1" s="1"/>
  <c r="F28" i="1"/>
  <c r="M28" i="1" s="1"/>
  <c r="F27" i="1"/>
  <c r="J27" i="1" s="1"/>
  <c r="N27" i="1" s="1"/>
  <c r="F26" i="1"/>
  <c r="J26" i="1" s="1"/>
  <c r="N26" i="1" s="1"/>
  <c r="F25" i="1"/>
  <c r="J25" i="1" s="1"/>
  <c r="N25" i="1" s="1"/>
  <c r="F24" i="1"/>
  <c r="J24" i="1" s="1"/>
  <c r="N24" i="1" s="1"/>
  <c r="F23" i="1"/>
  <c r="J23" i="1" s="1"/>
  <c r="N23" i="1" s="1"/>
  <c r="F22" i="1"/>
  <c r="M22" i="1" s="1"/>
  <c r="F21" i="1"/>
  <c r="J21" i="1" s="1"/>
  <c r="N21" i="1" s="1"/>
  <c r="F20" i="1"/>
  <c r="J20" i="1" s="1"/>
  <c r="N20" i="1" s="1"/>
  <c r="F19" i="1"/>
  <c r="J19" i="1" s="1"/>
  <c r="N19" i="1" s="1"/>
  <c r="F18" i="1"/>
  <c r="J18" i="1" s="1"/>
  <c r="N18" i="1" s="1"/>
  <c r="F17" i="1"/>
  <c r="J17" i="1" s="1"/>
  <c r="N17" i="1" s="1"/>
  <c r="F16" i="1"/>
  <c r="M16" i="1" s="1"/>
  <c r="F15" i="1"/>
  <c r="J15" i="1" s="1"/>
  <c r="N15" i="1" s="1"/>
  <c r="F14" i="1"/>
  <c r="M14" i="1" s="1"/>
  <c r="F13" i="1"/>
  <c r="J13" i="1" s="1"/>
  <c r="N13" i="1" s="1"/>
  <c r="F12" i="1"/>
  <c r="J12" i="1" s="1"/>
  <c r="N12" i="1" s="1"/>
  <c r="J11" i="1"/>
  <c r="N11" i="1" s="1"/>
  <c r="G28" i="12"/>
  <c r="F28" i="12"/>
  <c r="E27" i="12"/>
  <c r="H27" i="12" s="1"/>
  <c r="E26" i="12"/>
  <c r="H26" i="12" s="1"/>
  <c r="E25" i="12"/>
  <c r="H25" i="12" s="1"/>
  <c r="E24" i="12"/>
  <c r="H24" i="12" s="1"/>
  <c r="E23" i="12"/>
  <c r="H23" i="12" s="1"/>
  <c r="F14" i="12"/>
  <c r="F13" i="12"/>
  <c r="F12" i="12"/>
  <c r="F11" i="12"/>
  <c r="F10" i="12"/>
  <c r="F8" i="12"/>
  <c r="F7" i="12"/>
  <c r="E15" i="12"/>
  <c r="M12" i="1" l="1"/>
  <c r="J22" i="1"/>
  <c r="N22" i="1" s="1"/>
  <c r="M26" i="1"/>
  <c r="F46" i="1"/>
  <c r="M18" i="1"/>
  <c r="J28" i="1"/>
  <c r="N28" i="1" s="1"/>
  <c r="M20" i="1"/>
  <c r="J38" i="1"/>
  <c r="N38" i="1" s="1"/>
  <c r="J42" i="1"/>
  <c r="N42" i="1" s="1"/>
  <c r="M34" i="1"/>
  <c r="M21" i="1"/>
  <c r="M29" i="1"/>
  <c r="M37" i="1"/>
  <c r="M45" i="1"/>
  <c r="E28" i="12"/>
  <c r="J14" i="1"/>
  <c r="N14" i="1" s="1"/>
  <c r="J30" i="1"/>
  <c r="N30" i="1" s="1"/>
  <c r="M13" i="1"/>
  <c r="F15" i="12"/>
  <c r="J16" i="1"/>
  <c r="N16" i="1" s="1"/>
  <c r="J32" i="1"/>
  <c r="N32" i="1" s="1"/>
  <c r="M15" i="1"/>
  <c r="M23" i="1"/>
  <c r="M31" i="1"/>
  <c r="M39" i="1"/>
  <c r="J10" i="1"/>
  <c r="M24" i="1"/>
  <c r="M40" i="1"/>
  <c r="M17" i="1"/>
  <c r="M25" i="1"/>
  <c r="M33" i="1"/>
  <c r="M41" i="1"/>
  <c r="M10" i="1"/>
  <c r="M19" i="1"/>
  <c r="M27" i="1"/>
  <c r="M35" i="1"/>
  <c r="M43" i="1"/>
  <c r="H28" i="12"/>
  <c r="M46" i="1" l="1"/>
  <c r="N10" i="1"/>
  <c r="N46" i="1" s="1"/>
  <c r="J46" i="1"/>
  <c r="D15" i="12"/>
  <c r="C15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<sst xmlns="http://schemas.openxmlformats.org/spreadsheetml/2006/main" count="1069" uniqueCount="912">
  <si>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</si>
  <si>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</si>
  <si>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</si>
  <si>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</si>
  <si>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</si>
  <si>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</si>
  <si>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</si>
  <si>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</si>
  <si>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</si>
  <si>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</si>
  <si>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</si>
  <si>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</si>
  <si>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</si>
  <si>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</si>
  <si>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</si>
  <si>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</si>
  <si>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</si>
  <si>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</si>
  <si>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</si>
  <si>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</si>
  <si>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</si>
  <si>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</si>
  <si>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</si>
  <si>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</si>
  <si>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</si>
  <si>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</si>
  <si>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</si>
  <si>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</si>
  <si>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</si>
  <si>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</si>
  <si>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</si>
  <si>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</si>
  <si>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</si>
  <si>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</si>
  <si>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</si>
  <si>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</si>
  <si>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</si>
  <si>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</si>
  <si>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</si>
  <si>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</si>
  <si>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</si>
  <si>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</si>
  <si>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</si>
  <si>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</si>
  <si>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</si>
  <si>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</si>
  <si>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</si>
  <si>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</si>
  <si>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</si>
  <si>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</si>
  <si>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</si>
  <si>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</si>
  <si>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</si>
  <si>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</si>
  <si>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</si>
  <si>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</si>
  <si>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</si>
  <si>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</si>
  <si>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</si>
  <si>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</si>
  <si>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</si>
  <si>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</si>
  <si>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</si>
  <si>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</si>
  <si>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</si>
  <si>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</si>
  <si>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</si>
  <si>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</si>
  <si>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</si>
  <si>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</si>
  <si>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</si>
  <si>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</si>
  <si>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</si>
  <si>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</si>
  <si>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</si>
  <si>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</si>
  <si>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</si>
  <si>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</si>
  <si>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</si>
  <si>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</si>
  <si>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</si>
  <si>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</si>
  <si>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</si>
  <si>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</si>
  <si>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</si>
  <si>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</si>
  <si>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</si>
  <si>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</si>
  <si>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</si>
  <si>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</si>
  <si>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</si>
  <si>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</si>
  <si>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</si>
  <si>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</si>
  <si>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</si>
  <si>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</si>
  <si>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</si>
  <si>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</si>
  <si>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</si>
  <si>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</si>
  <si>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</si>
  <si>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</si>
  <si>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</si>
  <si>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</si>
  <si>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</si>
  <si>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</si>
  <si>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</si>
  <si>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</si>
  <si>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</si>
  <si>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</si>
  <si>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</si>
  <si>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</si>
  <si>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</si>
  <si>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</si>
  <si>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</si>
  <si>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</si>
  <si>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</si>
  <si>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</si>
  <si>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</si>
  <si>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</si>
  <si>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</si>
  <si>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</si>
  <si>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</si>
  <si>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</si>
  <si>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</si>
  <si>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</si>
  <si>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</si>
  <si>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</si>
  <si>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</si>
  <si>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</si>
  <si>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</si>
  <si>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</si>
  <si>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</si>
  <si>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</si>
  <si>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</si>
  <si>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</si>
  <si>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</si>
  <si>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</si>
  <si>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</si>
  <si>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</si>
  <si>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</si>
  <si>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</si>
  <si>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</si>
  <si>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</si>
  <si>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</si>
  <si>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</si>
  <si>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</si>
  <si>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</si>
  <si>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</si>
  <si>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</si>
  <si>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</si>
  <si>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</si>
  <si>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</si>
  <si>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</si>
  <si>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</si>
  <si>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</si>
  <si>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</si>
  <si>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</si>
  <si>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</si>
  <si>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</si>
  <si>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</si>
  <si>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</si>
  <si>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</si>
  <si>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</si>
  <si>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</si>
  <si>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</si>
  <si>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</si>
  <si>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</si>
  <si>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</si>
  <si>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</si>
  <si>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</si>
  <si>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</si>
  <si>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</si>
  <si>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</si>
  <si>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</si>
  <si>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</si>
  <si>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</si>
  <si>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</si>
  <si>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</si>
  <si>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</si>
  <si>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</si>
  <si>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</si>
  <si>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</si>
  <si>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</si>
  <si>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</si>
  <si>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</si>
  <si>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</si>
  <si>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</si>
  <si>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</si>
  <si>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</si>
  <si>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</si>
  <si>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</si>
  <si>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</si>
  <si>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</si>
  <si>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</si>
  <si>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</si>
  <si>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</si>
  <si>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</si>
  <si>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</si>
  <si>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</si>
  <si>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</si>
  <si>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</si>
  <si>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</si>
  <si>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</si>
  <si>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</si>
  <si>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</si>
  <si>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</si>
  <si>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</si>
  <si>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</si>
  <si>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</si>
  <si>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</si>
  <si>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</si>
  <si>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</si>
  <si>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</si>
  <si>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</si>
  <si>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</si>
  <si>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</si>
  <si>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</si>
  <si>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</si>
  <si>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</si>
  <si>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</si>
  <si>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</si>
  <si>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</si>
  <si>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</si>
  <si>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</si>
  <si>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</si>
  <si>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</si>
  <si>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</si>
  <si>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</si>
  <si>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</si>
  <si>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</si>
  <si>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</si>
  <si>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</si>
  <si>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</si>
  <si>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</si>
  <si>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</si>
  <si>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</si>
  <si>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</si>
  <si>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</si>
  <si>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</si>
  <si>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</si>
  <si>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</si>
  <si>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</si>
  <si>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</si>
  <si>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</si>
  <si>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</si>
  <si>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</si>
  <si>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</si>
  <si>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</si>
  <si>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</si>
  <si>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</si>
  <si>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</si>
  <si>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</si>
  <si>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</si>
  <si>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</si>
  <si>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</si>
  <si>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</si>
  <si>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</si>
  <si>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</si>
  <si>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</si>
  <si>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</si>
  <si>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</si>
  <si>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</si>
  <si>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</si>
  <si>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</si>
  <si>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</si>
  <si>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</si>
  <si>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</si>
  <si>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</si>
  <si>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</si>
  <si>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</si>
  <si>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</si>
  <si>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</si>
  <si>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</si>
  <si>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</si>
  <si>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</si>
  <si>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</si>
  <si>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</si>
  <si>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</si>
  <si>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</si>
  <si>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</si>
  <si>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</si>
  <si>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</si>
  <si>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</si>
  <si>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</si>
  <si>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</si>
  <si>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</si>
  <si>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</si>
  <si>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</si>
  <si>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</si>
  <si>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</si>
  <si>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</si>
  <si>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</si>
  <si>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</si>
  <si>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</si>
  <si>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</si>
  <si>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</si>
  <si>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</si>
  <si>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</si>
  <si>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</si>
  <si>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</si>
  <si>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</si>
  <si>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</si>
  <si>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</si>
  <si>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</si>
  <si>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</si>
  <si>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</si>
  <si>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</si>
  <si>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</si>
  <si>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</si>
  <si>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</si>
  <si>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</si>
  <si>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</si>
  <si>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</si>
  <si>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</si>
  <si>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</si>
  <si>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</si>
  <si>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</si>
  <si>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</si>
  <si>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</si>
  <si>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</si>
  <si>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</si>
  <si>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</si>
  <si>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</si>
  <si>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</si>
  <si>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</si>
  <si>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</si>
  <si>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</si>
  <si>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</si>
  <si>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</si>
  <si>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</si>
  <si>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</si>
  <si>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</si>
  <si>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</si>
  <si>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</si>
  <si>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</si>
  <si>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</si>
  <si>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</si>
  <si>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</si>
  <si>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</si>
  <si>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</si>
  <si>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</si>
  <si>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</si>
  <si>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</si>
  <si>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</si>
  <si>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</si>
  <si>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</si>
  <si>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</si>
  <si>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</si>
  <si>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</si>
  <si>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</si>
  <si>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</si>
  <si>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</si>
  <si>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</si>
  <si>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</si>
  <si>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</si>
  <si>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</si>
  <si>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</si>
  <si>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</si>
  <si>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</si>
  <si>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</si>
  <si>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</si>
  <si>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</si>
  <si>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</si>
  <si>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</si>
  <si>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</si>
  <si>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</si>
  <si>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</si>
  <si>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</si>
  <si>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</si>
  <si>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</si>
  <si>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</si>
  <si>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</si>
  <si>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</si>
  <si>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</si>
  <si>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</si>
  <si>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</si>
  <si>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</si>
  <si>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</si>
  <si>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</si>
  <si>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</si>
  <si>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</si>
  <si>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</si>
  <si>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</si>
  <si>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</si>
  <si>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</si>
  <si>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</si>
  <si>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</si>
  <si>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</si>
  <si>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</si>
  <si>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</si>
  <si>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</si>
  <si>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</si>
  <si>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</si>
  <si>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</si>
  <si>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</si>
  <si>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</si>
  <si>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</si>
  <si>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</si>
  <si>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</si>
  <si>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</si>
  <si>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</si>
  <si>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</si>
  <si>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</si>
  <si>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</si>
  <si>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</si>
  <si>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</si>
  <si>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</si>
  <si>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</si>
  <si>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</si>
  <si>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</si>
  <si>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</si>
  <si>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</si>
  <si>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</si>
  <si>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</si>
  <si>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</si>
  <si>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</si>
  <si>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</si>
  <si>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</si>
  <si>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</si>
  <si>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</si>
  <si>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</si>
  <si>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</si>
  <si>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</si>
  <si>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</si>
  <si>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</si>
  <si>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</si>
  <si>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</si>
  <si>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</si>
  <si>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</si>
  <si>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</si>
  <si>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</si>
  <si>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</si>
  <si>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</si>
  <si>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</si>
  <si>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</si>
  <si>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</si>
  <si>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</si>
  <si>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</si>
  <si>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</si>
  <si>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</si>
  <si>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</si>
  <si>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</si>
  <si>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</si>
  <si>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</si>
  <si>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</si>
  <si>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</si>
  <si>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</si>
  <si>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</si>
  <si>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</si>
  <si>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</si>
  <si>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</si>
  <si>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</si>
  <si>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</si>
  <si>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</si>
  <si>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</si>
  <si>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</si>
  <si>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</si>
  <si>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</si>
  <si>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</si>
  <si>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</si>
  <si>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</si>
  <si>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</si>
  <si>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</si>
  <si>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</si>
  <si>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</si>
  <si>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</si>
  <si>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</si>
  <si>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</si>
  <si>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</si>
  <si>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</si>
  <si>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</si>
  <si>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</si>
  <si>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</si>
  <si>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</si>
  <si>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</si>
  <si>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</si>
  <si>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</si>
  <si>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</si>
  <si>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</si>
  <si>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</si>
  <si>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</si>
  <si>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</si>
  <si>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</si>
  <si>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</si>
  <si>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</si>
  <si>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</si>
  <si>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</si>
  <si>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</si>
  <si>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</si>
  <si>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</si>
  <si>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</si>
  <si>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</si>
  <si>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</si>
  <si>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</si>
  <si>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</si>
  <si>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</si>
  <si>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</si>
  <si>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</si>
  <si>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</si>
  <si>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</si>
  <si>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</si>
  <si>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</si>
  <si>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</si>
  <si>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</si>
  <si>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</si>
  <si>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</si>
  <si>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</si>
  <si>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</si>
  <si>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</si>
  <si>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</si>
  <si>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</si>
  <si>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</si>
  <si>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</si>
  <si>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</si>
  <si>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</si>
  <si>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</si>
  <si>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</si>
  <si>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</si>
  <si>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</si>
  <si>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</si>
  <si>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</si>
  <si>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</si>
  <si>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</si>
  <si>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</si>
  <si>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</si>
  <si>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</si>
  <si>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</si>
  <si>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</si>
  <si>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</si>
  <si>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</si>
  <si>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</si>
  <si>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</si>
  <si>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</si>
  <si>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</si>
  <si>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</si>
  <si>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</si>
  <si>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</si>
  <si>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</si>
  <si>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</si>
  <si>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</si>
  <si>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</si>
  <si>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</si>
  <si>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</si>
  <si>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</si>
  <si>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</si>
  <si>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</si>
  <si>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</si>
  <si>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</si>
  <si>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</si>
  <si>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</si>
  <si>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</si>
  <si>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</si>
  <si>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</si>
  <si>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</si>
  <si>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</si>
  <si>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</si>
  <si>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</si>
  <si>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</si>
  <si>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</si>
  <si>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</si>
  <si>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</si>
  <si>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</si>
  <si>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</si>
  <si>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</si>
  <si>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</si>
  <si>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</si>
  <si>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</si>
  <si>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</si>
  <si>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</si>
  <si>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</si>
  <si>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</si>
  <si>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</si>
  <si>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</si>
  <si>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</si>
  <si>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</si>
  <si>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</si>
  <si>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</si>
  <si>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</si>
  <si>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</si>
  <si>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</si>
  <si>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</si>
  <si>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</si>
  <si>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</si>
  <si>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</si>
  <si>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</si>
  <si>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</si>
  <si>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</si>
  <si>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</si>
  <si>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</si>
  <si>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</si>
  <si>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</si>
  <si>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</si>
  <si>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</si>
  <si>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</si>
  <si>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</si>
  <si>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</si>
  <si>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</si>
  <si>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</si>
  <si>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</si>
  <si>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</si>
  <si>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</si>
  <si>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</si>
  <si>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</si>
  <si>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</si>
  <si>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</si>
  <si>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</si>
  <si>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</si>
  <si>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</si>
  <si>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</si>
  <si>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</si>
  <si>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</si>
  <si>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</si>
  <si>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</si>
  <si>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</si>
  <si>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</si>
  <si>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</si>
  <si>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</si>
  <si>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</si>
  <si>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</si>
  <si>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</si>
  <si>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</si>
  <si>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</si>
  <si>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</si>
  <si>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</si>
  <si>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</si>
  <si>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</si>
  <si>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</si>
  <si>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</si>
  <si>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</si>
  <si>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</si>
  <si>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</si>
  <si>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</si>
  <si>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</si>
  <si>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</si>
  <si>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</si>
  <si>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</si>
  <si>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</si>
  <si>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</si>
  <si>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</si>
  <si>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</si>
  <si>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</si>
  <si>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</si>
  <si>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</si>
  <si>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</si>
  <si>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</si>
  <si>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</si>
  <si>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</si>
  <si>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</si>
  <si>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</si>
  <si>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</si>
  <si>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</si>
  <si>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</si>
  <si>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</si>
  <si>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</si>
  <si>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</si>
  <si>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</si>
  <si>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</si>
  <si>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</si>
  <si>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</si>
  <si>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</si>
  <si>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</si>
  <si>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</si>
  <si>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</si>
  <si>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</si>
  <si>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</si>
  <si>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</si>
  <si>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</si>
  <si>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</si>
  <si>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</si>
  <si>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</si>
  <si>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</si>
  <si>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</si>
  <si>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</si>
  <si>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</si>
  <si>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</si>
  <si>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</si>
  <si>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</si>
  <si>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</si>
  <si>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</si>
  <si>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</si>
  <si>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</si>
  <si>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</si>
  <si>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</si>
  <si>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</si>
  <si>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</si>
  <si>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</si>
  <si>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</si>
  <si>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</si>
  <si>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</si>
  <si>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</si>
  <si>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</si>
  <si>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</si>
  <si>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</si>
  <si>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</si>
  <si>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</si>
  <si>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</si>
  <si>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</si>
  <si>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</si>
  <si>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</si>
  <si>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</si>
  <si>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</si>
  <si>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</si>
  <si>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</si>
  <si>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</si>
  <si>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</si>
  <si>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</si>
  <si>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</si>
  <si>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</si>
  <si>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</si>
  <si>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</si>
  <si>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</si>
  <si>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</si>
  <si>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</si>
  <si>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</si>
  <si>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</si>
  <si>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</si>
  <si>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</si>
  <si>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</si>
  <si>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</si>
  <si>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</si>
  <si>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</si>
  <si>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</si>
  <si>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</si>
  <si>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</si>
  <si>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</si>
  <si>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</si>
  <si>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</si>
  <si>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</si>
  <si>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</si>
  <si>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</si>
  <si>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</si>
  <si>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</si>
  <si>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</si>
  <si>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</si>
  <si>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</si>
  <si>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</si>
  <si>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</si>
  <si>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</si>
  <si>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</si>
  <si>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</si>
  <si>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</si>
  <si>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</si>
  <si>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</si>
  <si>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</si>
  <si>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</si>
  <si>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</si>
  <si>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</si>
  <si>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</si>
  <si>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</si>
  <si>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</si>
  <si>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</si>
  <si>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</si>
  <si>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</si>
  <si>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</si>
  <si>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</si>
  <si>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</si>
  <si>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</si>
  <si>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</si>
  <si>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</si>
  <si>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</si>
  <si>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</si>
  <si>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</si>
  <si>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</si>
  <si>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</si>
  <si>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</si>
  <si>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</si>
  <si>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</si>
  <si>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</si>
  <si>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</si>
  <si>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</si>
  <si>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</si>
  <si>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</si>
  <si>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</si>
  <si>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</si>
  <si>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</si>
  <si>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</si>
  <si>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</si>
  <si>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</si>
  <si>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</si>
  <si>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</si>
  <si>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</si>
  <si>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</si>
  <si>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</si>
  <si>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</si>
  <si>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</si>
  <si>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</si>
  <si>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</si>
  <si>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</si>
  <si>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</si>
  <si>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</si>
  <si>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</si>
  <si>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</si>
  <si>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</si>
  <si>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</si>
  <si>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</si>
  <si>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</si>
  <si>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</si>
  <si>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</si>
  <si>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</si>
  <si>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</si>
  <si>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</si>
  <si>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</si>
  <si>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</si>
  <si>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</si>
  <si>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</si>
  <si>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</si>
  <si>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</si>
  <si>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</si>
  <si>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</si>
  <si>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</si>
  <si>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</si>
  <si>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</si>
  <si>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</si>
  <si>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</si>
  <si>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</si>
  <si>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</si>
  <si>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</si>
  <si>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</si>
  <si>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</si>
  <si>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</si>
  <si>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</si>
  <si>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</si>
  <si>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</si>
  <si>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</si>
  <si>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</si>
  <si>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</si>
  <si>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</si>
  <si>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</si>
  <si>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</si>
  <si>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</si>
  <si>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</si>
  <si>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</si>
  <si>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</si>
  <si>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</si>
  <si>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</si>
  <si>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</si>
  <si>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</si>
  <si>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</si>
  <si>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</si>
  <si>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</si>
  <si>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</si>
  <si>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</si>
  <si>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</si>
  <si>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</si>
  <si>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</si>
  <si>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</si>
  <si>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</si>
  <si>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</si>
  <si>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</si>
  <si>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</si>
  <si>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</si>
  <si>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</si>
  <si>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</si>
  <si>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</si>
  <si>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</si>
  <si>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</si>
  <si>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</si>
  <si>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</si>
  <si>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</si>
  <si>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</si>
  <si>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</si>
  <si>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</si>
  <si>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</si>
  <si>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</si>
  <si>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</si>
  <si>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</si>
  <si>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</si>
  <si>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</si>
  <si>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</si>
  <si>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</si>
  <si>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</si>
  <si>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</si>
  <si>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</si>
  <si>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</si>
  <si>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</si>
  <si>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13=6+11+12</t>
  </si>
  <si>
    <t>14=10+11+12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</si>
  <si>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</si>
  <si>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</si>
  <si>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</si>
  <si>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</si>
  <si>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</si>
  <si>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</si>
  <si>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</si>
  <si>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</si>
  <si>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</si>
  <si>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</si>
  <si>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</si>
  <si>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</si>
  <si>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</si>
  <si>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</si>
  <si>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</si>
  <si>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</si>
  <si>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</si>
  <si>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</si>
  <si>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</si>
  <si>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</si>
  <si>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</si>
  <si>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Summary of Gross Revenue Allocation by Federation Account Allocation Committee for the Month of February, 2018 Shared in March, 2018</t>
  </si>
  <si>
    <t>Refund- FIRS</t>
  </si>
  <si>
    <t>Distribution of Revenue Allocation to FGN by Federation Account Allocation Committee for the Month of February, 2018 Shared in March, 2018</t>
  </si>
  <si>
    <t>Distribution of Revenue Allocation to State Governments by Federation Account Allocation Committee for the month of February,2018 Shared in March, 2018</t>
  </si>
  <si>
    <t>4=(2-3)</t>
  </si>
  <si>
    <t>7=4+5+6</t>
  </si>
  <si>
    <t>FCT, ABUJA</t>
  </si>
  <si>
    <t>Total LGCs</t>
  </si>
  <si>
    <t>Summary of Distribution of Revenue Allocation to Local Government Councils by Federation Account Allocation Committee for the month of February, 2018 Shared in March, 2018</t>
  </si>
  <si>
    <t xml:space="preserve">Distribution of 0.654Billion Excess Bank Charges 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</si>
  <si>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</si>
  <si>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7(3+4+5+6)</t>
  </si>
  <si>
    <t>Distribution of Revenue Allocation to Local Government Councils by Federation Account Allocation Committee for the Month of February, 2018 Shared in March,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</si>
</sst>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b/>
      <i/>
      <sz val="20"/>
      <name val="Times New Roman"/>
      <family val="1"/>
    </font>
    <font>
      <b/>
      <i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2" fillId="0" borderId="0"/>
  </cellStyleXfs>
  <cellXfs count="14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14" fillId="0" borderId="0" xfId="0" applyFont="1" applyBorder="1" applyAlignment="1"/>
    <xf numFmtId="43" fontId="15" fillId="0" borderId="1" xfId="1" applyFont="1" applyFill="1" applyBorder="1" applyAlignment="1">
      <alignment horizontal="right" wrapText="1"/>
    </xf>
    <xf numFmtId="43" fontId="17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19" fillId="0" borderId="11" xfId="0" applyFont="1" applyBorder="1" applyAlignment="1"/>
    <xf numFmtId="0" fontId="19" fillId="0" borderId="1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5" xfId="0" applyFont="1" applyBorder="1" applyAlignment="1">
      <alignment horizontal="center"/>
    </xf>
    <xf numFmtId="0" fontId="17" fillId="4" borderId="8" xfId="2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quotePrefix="1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43" fontId="19" fillId="0" borderId="0" xfId="1" applyFont="1" applyBorder="1" applyAlignment="1"/>
    <xf numFmtId="43" fontId="19" fillId="0" borderId="0" xfId="1" applyFont="1" applyBorder="1" applyAlignment="1">
      <alignment horizontal="center"/>
    </xf>
    <xf numFmtId="0" fontId="22" fillId="0" borderId="0" xfId="0" applyFont="1"/>
    <xf numFmtId="164" fontId="22" fillId="0" borderId="0" xfId="0" applyNumberFormat="1" applyFont="1" applyAlignment="1">
      <alignment horizontal="right"/>
    </xf>
    <xf numFmtId="43" fontId="19" fillId="0" borderId="0" xfId="1" applyFont="1" applyAlignment="1">
      <alignment horizontal="center"/>
    </xf>
    <xf numFmtId="0" fontId="21" fillId="0" borderId="5" xfId="0" quotePrefix="1" applyFont="1" applyBorder="1" applyAlignment="1">
      <alignment horizontal="center"/>
    </xf>
    <xf numFmtId="43" fontId="18" fillId="0" borderId="0" xfId="0" applyNumberFormat="1" applyFont="1" applyBorder="1"/>
    <xf numFmtId="43" fontId="18" fillId="0" borderId="0" xfId="0" applyNumberFormat="1" applyFont="1" applyFill="1"/>
    <xf numFmtId="0" fontId="18" fillId="0" borderId="0" xfId="0" applyFont="1" applyFill="1"/>
    <xf numFmtId="0" fontId="18" fillId="0" borderId="0" xfId="0" applyFont="1" applyAlignment="1">
      <alignment horizontal="right"/>
    </xf>
    <xf numFmtId="164" fontId="18" fillId="0" borderId="0" xfId="0" applyNumberFormat="1" applyFont="1" applyBorder="1"/>
    <xf numFmtId="0" fontId="24" fillId="0" borderId="0" xfId="0" applyFont="1" applyFill="1" applyBorder="1"/>
    <xf numFmtId="43" fontId="18" fillId="0" borderId="0" xfId="0" applyNumberFormat="1" applyFont="1"/>
    <xf numFmtId="164" fontId="18" fillId="0" borderId="0" xfId="0" applyNumberFormat="1" applyFont="1"/>
    <xf numFmtId="0" fontId="23" fillId="0" borderId="0" xfId="0" applyFont="1"/>
    <xf numFmtId="0" fontId="16" fillId="4" borderId="8" xfId="2" applyFont="1" applyFill="1" applyBorder="1" applyAlignment="1">
      <alignment horizontal="center" wrapText="1"/>
    </xf>
    <xf numFmtId="0" fontId="22" fillId="0" borderId="0" xfId="0" applyFont="1" applyAlignment="1"/>
    <xf numFmtId="0" fontId="22" fillId="0" borderId="0" xfId="0" applyFont="1" applyBorder="1"/>
    <xf numFmtId="0" fontId="19" fillId="0" borderId="1" xfId="0" applyFont="1" applyBorder="1"/>
    <xf numFmtId="43" fontId="22" fillId="0" borderId="1" xfId="1" applyFont="1" applyFill="1" applyBorder="1" applyAlignment="1"/>
    <xf numFmtId="0" fontId="19" fillId="0" borderId="1" xfId="0" applyFont="1" applyBorder="1" applyAlignment="1">
      <alignment wrapText="1"/>
    </xf>
    <xf numFmtId="165" fontId="15" fillId="0" borderId="13" xfId="3" applyNumberFormat="1" applyFont="1" applyFill="1" applyBorder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22" fillId="0" borderId="1" xfId="0" applyFont="1" applyBorder="1"/>
    <xf numFmtId="0" fontId="22" fillId="0" borderId="1" xfId="0" applyFont="1" applyBorder="1" applyAlignment="1"/>
    <xf numFmtId="43" fontId="22" fillId="0" borderId="6" xfId="1" applyFont="1" applyBorder="1"/>
    <xf numFmtId="43" fontId="22" fillId="0" borderId="1" xfId="1" applyFont="1" applyBorder="1"/>
    <xf numFmtId="43" fontId="22" fillId="0" borderId="0" xfId="1" applyFont="1" applyBorder="1"/>
    <xf numFmtId="43" fontId="22" fillId="0" borderId="0" xfId="0" applyNumberFormat="1" applyFont="1" applyBorder="1"/>
    <xf numFmtId="0" fontId="19" fillId="0" borderId="5" xfId="0" applyFont="1" applyBorder="1" applyAlignment="1"/>
    <xf numFmtId="43" fontId="19" fillId="0" borderId="12" xfId="1" applyFont="1" applyBorder="1"/>
    <xf numFmtId="43" fontId="19" fillId="0" borderId="0" xfId="1" applyFont="1" applyBorder="1"/>
    <xf numFmtId="43" fontId="22" fillId="0" borderId="0" xfId="1" applyFont="1" applyFill="1" applyBorder="1" applyAlignment="1"/>
    <xf numFmtId="43" fontId="17" fillId="0" borderId="0" xfId="1" applyFont="1" applyFill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43" fontId="19" fillId="0" borderId="0" xfId="0" applyNumberFormat="1" applyFont="1"/>
    <xf numFmtId="166" fontId="22" fillId="0" borderId="1" xfId="1" applyNumberFormat="1" applyFont="1" applyBorder="1" applyAlignment="1">
      <alignment horizontal="left"/>
    </xf>
    <xf numFmtId="43" fontId="19" fillId="0" borderId="1" xfId="1" applyFont="1" applyBorder="1"/>
    <xf numFmtId="43" fontId="27" fillId="0" borderId="1" xfId="1" applyFont="1" applyBorder="1"/>
    <xf numFmtId="166" fontId="27" fillId="0" borderId="1" xfId="1" applyNumberFormat="1" applyFont="1" applyBorder="1" applyAlignment="1">
      <alignment horizontal="left"/>
    </xf>
    <xf numFmtId="43" fontId="27" fillId="0" borderId="1" xfId="1" applyFont="1" applyBorder="1" applyAlignment="1">
      <alignment horizontal="center"/>
    </xf>
    <xf numFmtId="43" fontId="27" fillId="0" borderId="1" xfId="1" applyFont="1" applyBorder="1" applyAlignment="1">
      <alignment wrapText="1"/>
    </xf>
    <xf numFmtId="43" fontId="27" fillId="0" borderId="1" xfId="1" applyFont="1" applyBorder="1" applyAlignment="1">
      <alignment horizontal="center" wrapText="1"/>
    </xf>
    <xf numFmtId="166" fontId="22" fillId="0" borderId="1" xfId="1" applyNumberFormat="1" applyFont="1" applyBorder="1"/>
    <xf numFmtId="0" fontId="2" fillId="0" borderId="3" xfId="0" applyFont="1" applyBorder="1" applyAlignment="1">
      <alignment wrapText="1"/>
    </xf>
    <xf numFmtId="164" fontId="19" fillId="0" borderId="0" xfId="0" applyNumberFormat="1" applyFont="1" applyAlignment="1">
      <alignment horizontal="right"/>
    </xf>
    <xf numFmtId="166" fontId="27" fillId="0" borderId="1" xfId="1" applyNumberFormat="1" applyFont="1" applyBorder="1" applyAlignment="1">
      <alignment horizontal="left" vertical="top"/>
    </xf>
    <xf numFmtId="43" fontId="27" fillId="0" borderId="1" xfId="1" applyFont="1" applyBorder="1" applyAlignment="1">
      <alignment horizontal="left" vertical="top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28" fillId="0" borderId="5" xfId="1" applyFont="1" applyBorder="1" applyAlignment="1">
      <alignment horizontal="center"/>
    </xf>
    <xf numFmtId="43" fontId="28" fillId="0" borderId="9" xfId="1" applyFont="1" applyBorder="1" applyAlignment="1">
      <alignment horizontal="center"/>
    </xf>
    <xf numFmtId="43" fontId="28" fillId="0" borderId="2" xfId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43" fontId="27" fillId="0" borderId="5" xfId="1" applyFont="1" applyBorder="1" applyAlignment="1">
      <alignment horizontal="left"/>
    </xf>
    <xf numFmtId="43" fontId="27" fillId="0" borderId="9" xfId="1" applyFont="1" applyBorder="1" applyAlignment="1">
      <alignment horizontal="left"/>
    </xf>
    <xf numFmtId="43" fontId="27" fillId="0" borderId="2" xfId="1" applyFont="1" applyBorder="1" applyAlignment="1">
      <alignment horizontal="left"/>
    </xf>
    <xf numFmtId="166" fontId="22" fillId="0" borderId="1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4</v>
      </c>
      <c r="C1">
        <f ca="1">YEAR(NOW())</f>
        <v>2018</v>
      </c>
    </row>
    <row r="2" spans="1:8" ht="23.1" customHeight="1" x14ac:dyDescent="0.2"/>
    <row r="3" spans="1:8" ht="23.1" customHeight="1" x14ac:dyDescent="0.2">
      <c r="B3" t="s">
        <v>795</v>
      </c>
      <c r="F3" t="s">
        <v>796</v>
      </c>
    </row>
    <row r="4" spans="1:8" ht="23.1" customHeight="1" x14ac:dyDescent="0.2">
      <c r="B4" t="s">
        <v>792</v>
      </c>
      <c r="C4" t="s">
        <v>793</v>
      </c>
      <c r="D4" t="s">
        <v>794</v>
      </c>
      <c r="F4" t="s">
        <v>792</v>
      </c>
      <c r="G4" t="s">
        <v>793</v>
      </c>
      <c r="H4" t="s">
        <v>794</v>
      </c>
    </row>
    <row r="5" spans="1:8" ht="23.1" customHeight="1" x14ac:dyDescent="0.2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6" t="e">
        <f>LOOKUP(C5,A8:B19)</f>
        <v>#REF!</v>
      </c>
      <c r="F6" s="36" t="e">
        <f>IF(G5=1,LOOKUP(G5,E8:F19),LOOKUP(G5,A8:B19))</f>
        <v>#REF!</v>
      </c>
    </row>
    <row r="8" spans="1:8" x14ac:dyDescent="0.2">
      <c r="A8">
        <v>1</v>
      </c>
      <c r="B8" s="37" t="e">
        <f>D8&amp;"-"&amp;RIGHT(B$5,2)</f>
        <v>#REF!</v>
      </c>
      <c r="D8" s="35" t="s">
        <v>805</v>
      </c>
      <c r="E8">
        <v>1</v>
      </c>
      <c r="F8" s="37" t="e">
        <f>D8&amp;"-"&amp;RIGHT(F$5,2)</f>
        <v>#REF!</v>
      </c>
    </row>
    <row r="9" spans="1:8" x14ac:dyDescent="0.2">
      <c r="A9">
        <v>2</v>
      </c>
      <c r="B9" s="37" t="e">
        <f t="shared" ref="B9:B19" si="0">D9&amp;"-"&amp;RIGHT(B$5,2)</f>
        <v>#REF!</v>
      </c>
      <c r="D9" s="35" t="s">
        <v>806</v>
      </c>
      <c r="E9">
        <v>2</v>
      </c>
      <c r="F9" s="37" t="e">
        <f t="shared" ref="F9:F19" si="1">D9&amp;"-"&amp;RIGHT(F$5,2)</f>
        <v>#REF!</v>
      </c>
    </row>
    <row r="10" spans="1:8" x14ac:dyDescent="0.2">
      <c r="A10">
        <v>3</v>
      </c>
      <c r="B10" s="37" t="e">
        <f t="shared" si="0"/>
        <v>#REF!</v>
      </c>
      <c r="D10" s="35" t="s">
        <v>807</v>
      </c>
      <c r="E10">
        <v>3</v>
      </c>
      <c r="F10" s="37" t="e">
        <f t="shared" si="1"/>
        <v>#REF!</v>
      </c>
    </row>
    <row r="11" spans="1:8" x14ac:dyDescent="0.2">
      <c r="A11">
        <v>4</v>
      </c>
      <c r="B11" s="37" t="e">
        <f t="shared" si="0"/>
        <v>#REF!</v>
      </c>
      <c r="D11" s="35" t="s">
        <v>808</v>
      </c>
      <c r="E11">
        <v>4</v>
      </c>
      <c r="F11" s="37" t="e">
        <f t="shared" si="1"/>
        <v>#REF!</v>
      </c>
    </row>
    <row r="12" spans="1:8" x14ac:dyDescent="0.2">
      <c r="A12">
        <v>5</v>
      </c>
      <c r="B12" s="37" t="e">
        <f t="shared" si="0"/>
        <v>#REF!</v>
      </c>
      <c r="D12" s="35" t="s">
        <v>797</v>
      </c>
      <c r="E12">
        <v>5</v>
      </c>
      <c r="F12" s="37" t="e">
        <f t="shared" si="1"/>
        <v>#REF!</v>
      </c>
    </row>
    <row r="13" spans="1:8" x14ac:dyDescent="0.2">
      <c r="A13">
        <v>6</v>
      </c>
      <c r="B13" s="37" t="e">
        <f t="shared" si="0"/>
        <v>#REF!</v>
      </c>
      <c r="D13" s="35" t="s">
        <v>798</v>
      </c>
      <c r="E13">
        <v>6</v>
      </c>
      <c r="F13" s="37" t="e">
        <f t="shared" si="1"/>
        <v>#REF!</v>
      </c>
    </row>
    <row r="14" spans="1:8" x14ac:dyDescent="0.2">
      <c r="A14">
        <v>7</v>
      </c>
      <c r="B14" s="37" t="e">
        <f t="shared" si="0"/>
        <v>#REF!</v>
      </c>
      <c r="D14" s="35" t="s">
        <v>799</v>
      </c>
      <c r="E14">
        <v>7</v>
      </c>
      <c r="F14" s="37" t="e">
        <f t="shared" si="1"/>
        <v>#REF!</v>
      </c>
    </row>
    <row r="15" spans="1:8" x14ac:dyDescent="0.2">
      <c r="A15">
        <v>8</v>
      </c>
      <c r="B15" s="37" t="e">
        <f t="shared" si="0"/>
        <v>#REF!</v>
      </c>
      <c r="D15" s="35" t="s">
        <v>800</v>
      </c>
      <c r="E15">
        <v>8</v>
      </c>
      <c r="F15" s="37" t="e">
        <f t="shared" si="1"/>
        <v>#REF!</v>
      </c>
    </row>
    <row r="16" spans="1:8" x14ac:dyDescent="0.2">
      <c r="A16">
        <v>9</v>
      </c>
      <c r="B16" s="37" t="e">
        <f t="shared" si="0"/>
        <v>#REF!</v>
      </c>
      <c r="D16" s="35" t="s">
        <v>801</v>
      </c>
      <c r="E16">
        <v>9</v>
      </c>
      <c r="F16" s="37" t="e">
        <f t="shared" si="1"/>
        <v>#REF!</v>
      </c>
    </row>
    <row r="17" spans="1:6" x14ac:dyDescent="0.2">
      <c r="A17">
        <v>10</v>
      </c>
      <c r="B17" s="37" t="e">
        <f t="shared" si="0"/>
        <v>#REF!</v>
      </c>
      <c r="D17" s="35" t="s">
        <v>802</v>
      </c>
      <c r="E17">
        <v>10</v>
      </c>
      <c r="F17" s="37" t="e">
        <f t="shared" si="1"/>
        <v>#REF!</v>
      </c>
    </row>
    <row r="18" spans="1:6" x14ac:dyDescent="0.2">
      <c r="A18">
        <v>11</v>
      </c>
      <c r="B18" s="37" t="e">
        <f t="shared" si="0"/>
        <v>#REF!</v>
      </c>
      <c r="D18" s="35" t="s">
        <v>803</v>
      </c>
      <c r="E18">
        <v>11</v>
      </c>
      <c r="F18" s="37" t="e">
        <f t="shared" si="1"/>
        <v>#REF!</v>
      </c>
    </row>
    <row r="19" spans="1:6" x14ac:dyDescent="0.2">
      <c r="A19">
        <v>12</v>
      </c>
      <c r="B19" s="37" t="e">
        <f t="shared" si="0"/>
        <v>#REF!</v>
      </c>
      <c r="D19" s="35" t="s">
        <v>804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tabSelected="1" topLeftCell="A17" zoomScale="78" zoomScaleNormal="98" workbookViewId="0">
      <selection activeCell="A38" sqref="A38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6" width="27.5703125" customWidth="1"/>
    <col min="7" max="7" width="28.42578125" bestFit="1" customWidth="1"/>
    <col min="8" max="8" width="29.85546875" customWidth="1"/>
    <col min="9" max="9" width="28.85546875" customWidth="1"/>
    <col min="10" max="10" width="25.28515625" customWidth="1"/>
    <col min="11" max="11" width="23.42578125" bestFit="1" customWidth="1"/>
    <col min="13" max="14" width="9.140625" hidden="1" customWidth="1"/>
  </cols>
  <sheetData>
    <row r="1" spans="1:16" ht="23.25" x14ac:dyDescent="0.3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40"/>
      <c r="L1" s="40"/>
      <c r="O1" s="40"/>
      <c r="P1" s="40"/>
    </row>
    <row r="2" spans="1:16" ht="18.75" x14ac:dyDescent="0.3">
      <c r="A2" s="63"/>
      <c r="B2" s="63"/>
      <c r="C2" s="63"/>
      <c r="D2" s="47"/>
      <c r="E2" s="47"/>
      <c r="F2" s="47"/>
      <c r="G2" s="77"/>
      <c r="H2" s="77"/>
      <c r="I2" s="77"/>
      <c r="J2" s="77"/>
      <c r="K2" s="41"/>
      <c r="L2" s="41"/>
      <c r="M2" s="41"/>
      <c r="N2" s="41"/>
      <c r="O2" s="41"/>
    </row>
    <row r="3" spans="1:16" ht="26.25" x14ac:dyDescent="0.4">
      <c r="A3" s="115" t="s">
        <v>899</v>
      </c>
      <c r="B3" s="115"/>
      <c r="C3" s="115"/>
      <c r="D3" s="115"/>
      <c r="E3" s="115"/>
      <c r="F3" s="115"/>
      <c r="G3" s="115"/>
      <c r="H3" s="115"/>
      <c r="I3" s="48"/>
      <c r="J3" s="48"/>
      <c r="K3" s="42"/>
      <c r="L3" s="42"/>
      <c r="M3" s="42"/>
      <c r="N3" s="42"/>
      <c r="O3" s="42"/>
      <c r="P3" s="42"/>
    </row>
    <row r="4" spans="1:16" ht="18.75" x14ac:dyDescent="0.3">
      <c r="A4" s="63"/>
      <c r="B4" s="63"/>
      <c r="C4" s="49"/>
      <c r="D4" s="50"/>
      <c r="E4" s="50"/>
      <c r="F4" s="50"/>
      <c r="G4" s="51"/>
      <c r="H4" s="52"/>
      <c r="I4" s="78"/>
      <c r="J4" s="78"/>
    </row>
    <row r="5" spans="1:16" ht="66" customHeight="1" x14ac:dyDescent="0.3">
      <c r="A5" s="53" t="s">
        <v>0</v>
      </c>
      <c r="B5" s="53" t="s">
        <v>13</v>
      </c>
      <c r="C5" s="54" t="s">
        <v>880</v>
      </c>
      <c r="D5" s="55" t="s">
        <v>908</v>
      </c>
      <c r="E5" s="56" t="s">
        <v>881</v>
      </c>
      <c r="F5" s="56" t="s">
        <v>882</v>
      </c>
      <c r="G5" s="57"/>
      <c r="H5" s="57"/>
      <c r="I5" s="57"/>
      <c r="J5" s="63"/>
    </row>
    <row r="6" spans="1:16" ht="18.75" x14ac:dyDescent="0.3">
      <c r="A6" s="56"/>
      <c r="B6" s="56"/>
      <c r="C6" s="58" t="s">
        <v>898</v>
      </c>
      <c r="D6" s="58" t="s">
        <v>898</v>
      </c>
      <c r="E6" s="58" t="s">
        <v>898</v>
      </c>
      <c r="F6" s="59" t="s">
        <v>898</v>
      </c>
      <c r="G6" s="60"/>
      <c r="H6" s="60"/>
      <c r="I6" s="60"/>
      <c r="J6" s="63"/>
    </row>
    <row r="7" spans="1:16" ht="18.75" x14ac:dyDescent="0.3">
      <c r="A7" s="79">
        <v>1</v>
      </c>
      <c r="B7" s="79" t="s">
        <v>883</v>
      </c>
      <c r="C7" s="43">
        <v>257581783343.65381</v>
      </c>
      <c r="D7" s="43">
        <v>344789791.79000002</v>
      </c>
      <c r="E7" s="43">
        <v>12880373815.599001</v>
      </c>
      <c r="F7" s="80">
        <f>C7+D7+E7</f>
        <v>270806946951.04282</v>
      </c>
      <c r="G7" s="97"/>
      <c r="H7" s="61"/>
      <c r="I7" s="62"/>
      <c r="J7" s="63"/>
    </row>
    <row r="8" spans="1:16" ht="18.75" x14ac:dyDescent="0.3">
      <c r="A8" s="79">
        <v>2</v>
      </c>
      <c r="B8" s="79" t="s">
        <v>884</v>
      </c>
      <c r="C8" s="43">
        <v>130648922758.97</v>
      </c>
      <c r="D8" s="43">
        <v>174881990.06</v>
      </c>
      <c r="E8" s="43">
        <v>42934579385.330002</v>
      </c>
      <c r="F8" s="80">
        <f t="shared" ref="F8:F14" si="0">C8+D8+E8</f>
        <v>173758384134.35999</v>
      </c>
      <c r="G8" s="97"/>
      <c r="H8" s="61"/>
      <c r="I8" s="62"/>
      <c r="J8" s="63"/>
    </row>
    <row r="9" spans="1:16" ht="18.75" x14ac:dyDescent="0.3">
      <c r="A9" s="79">
        <v>3</v>
      </c>
      <c r="B9" s="79" t="s">
        <v>885</v>
      </c>
      <c r="C9" s="43">
        <v>100724843145.0127</v>
      </c>
      <c r="D9" s="43">
        <v>134826683.96000001</v>
      </c>
      <c r="E9" s="43">
        <v>30054205569.730999</v>
      </c>
      <c r="F9" s="80">
        <f>C9+D9+E9</f>
        <v>130913875398.7037</v>
      </c>
      <c r="G9" s="97"/>
      <c r="H9" s="61"/>
      <c r="I9" s="62"/>
      <c r="J9" s="63"/>
    </row>
    <row r="10" spans="1:16" ht="18.75" x14ac:dyDescent="0.3">
      <c r="A10" s="79">
        <v>4</v>
      </c>
      <c r="B10" s="79" t="s">
        <v>886</v>
      </c>
      <c r="C10" s="43">
        <f>57356512482.64+130014623.53</f>
        <v>57486527106.169998</v>
      </c>
      <c r="D10" s="43">
        <v>0</v>
      </c>
      <c r="E10" s="43">
        <v>0</v>
      </c>
      <c r="F10" s="80">
        <f t="shared" si="0"/>
        <v>57486527106.169998</v>
      </c>
      <c r="G10" s="97"/>
      <c r="H10" s="61"/>
      <c r="I10" s="62"/>
      <c r="J10" s="63"/>
    </row>
    <row r="11" spans="1:16" ht="18.75" x14ac:dyDescent="0.3">
      <c r="A11" s="79">
        <v>5</v>
      </c>
      <c r="B11" s="79" t="s">
        <v>887</v>
      </c>
      <c r="C11" s="43">
        <v>3364341982.4200001</v>
      </c>
      <c r="D11" s="43">
        <v>0</v>
      </c>
      <c r="E11" s="43">
        <v>456856907.24000001</v>
      </c>
      <c r="F11" s="80">
        <f t="shared" si="0"/>
        <v>3821198889.6599998</v>
      </c>
      <c r="G11" s="97"/>
      <c r="H11" s="61"/>
      <c r="I11" s="62"/>
      <c r="J11" s="63"/>
    </row>
    <row r="12" spans="1:16" ht="18.75" x14ac:dyDescent="0.3">
      <c r="A12" s="79">
        <v>6</v>
      </c>
      <c r="B12" s="81" t="s">
        <v>896</v>
      </c>
      <c r="C12" s="43">
        <v>2517101384.0900002</v>
      </c>
      <c r="D12" s="43">
        <v>0</v>
      </c>
      <c r="E12" s="43">
        <v>3121024708.1999998</v>
      </c>
      <c r="F12" s="80">
        <f t="shared" si="0"/>
        <v>5638126092.29</v>
      </c>
      <c r="G12" s="97"/>
      <c r="H12" s="61"/>
      <c r="I12" s="62"/>
      <c r="J12" s="63"/>
    </row>
    <row r="13" spans="1:16" ht="18.75" x14ac:dyDescent="0.3">
      <c r="A13" s="79">
        <v>7</v>
      </c>
      <c r="B13" s="79" t="s">
        <v>897</v>
      </c>
      <c r="C13" s="43">
        <v>2965035262.7199998</v>
      </c>
      <c r="D13" s="43">
        <v>0</v>
      </c>
      <c r="E13" s="43">
        <v>0</v>
      </c>
      <c r="F13" s="80">
        <f t="shared" si="0"/>
        <v>2965035262.7199998</v>
      </c>
      <c r="G13" s="97"/>
      <c r="H13" s="61"/>
      <c r="I13" s="62"/>
      <c r="J13" s="63"/>
    </row>
    <row r="14" spans="1:16" ht="18.75" x14ac:dyDescent="0.3">
      <c r="A14" s="79">
        <v>8</v>
      </c>
      <c r="B14" s="81" t="s">
        <v>900</v>
      </c>
      <c r="C14" s="43">
        <v>2000000000</v>
      </c>
      <c r="D14" s="43">
        <v>0</v>
      </c>
      <c r="E14" s="43">
        <v>0</v>
      </c>
      <c r="F14" s="80">
        <f t="shared" si="0"/>
        <v>2000000000</v>
      </c>
      <c r="G14" s="97"/>
      <c r="H14" s="61"/>
      <c r="I14" s="62"/>
      <c r="J14" s="63"/>
    </row>
    <row r="15" spans="1:16" ht="18.75" x14ac:dyDescent="0.3">
      <c r="A15" s="79"/>
      <c r="B15" s="79" t="s">
        <v>882</v>
      </c>
      <c r="C15" s="44">
        <f>SUM(C7:C14)</f>
        <v>557288554983.03638</v>
      </c>
      <c r="D15" s="44">
        <f t="shared" ref="D15" si="1">SUM(D7:D14)</f>
        <v>654498465.81000006</v>
      </c>
      <c r="E15" s="44">
        <f t="shared" ref="E15" si="2">SUM(E7:E14)</f>
        <v>89447040386.100006</v>
      </c>
      <c r="F15" s="44">
        <f t="shared" ref="F15" si="3">SUM(F7:F14)</f>
        <v>647390093834.94666</v>
      </c>
      <c r="G15" s="98"/>
      <c r="H15" s="61"/>
      <c r="I15" s="61"/>
      <c r="J15" s="63"/>
    </row>
    <row r="16" spans="1:16" ht="18.75" x14ac:dyDescent="0.3">
      <c r="A16" s="63"/>
      <c r="B16" s="64" t="s">
        <v>888</v>
      </c>
      <c r="C16" s="82"/>
      <c r="D16" s="65"/>
      <c r="E16" s="65"/>
      <c r="F16" s="65"/>
      <c r="G16" s="65"/>
      <c r="H16" s="65"/>
      <c r="I16" s="62"/>
      <c r="J16" s="62"/>
    </row>
    <row r="17" spans="1:10" ht="18.75" x14ac:dyDescent="0.3">
      <c r="A17" s="63"/>
      <c r="B17" s="63"/>
      <c r="C17" s="65"/>
      <c r="D17" s="110"/>
      <c r="E17" s="47"/>
      <c r="F17" s="47"/>
      <c r="G17" s="65"/>
      <c r="H17" s="65"/>
      <c r="I17" s="65"/>
      <c r="J17" s="65"/>
    </row>
    <row r="18" spans="1:10" ht="18.75" x14ac:dyDescent="0.3">
      <c r="A18" s="116" t="s">
        <v>901</v>
      </c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ht="18.75" x14ac:dyDescent="0.3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18.75" x14ac:dyDescent="0.3">
      <c r="A20" s="56"/>
      <c r="B20" s="56">
        <v>1</v>
      </c>
      <c r="C20" s="56">
        <v>2</v>
      </c>
      <c r="D20" s="54">
        <v>3</v>
      </c>
      <c r="E20" s="54" t="s">
        <v>903</v>
      </c>
      <c r="F20" s="56">
        <v>5</v>
      </c>
      <c r="G20" s="54">
        <v>6</v>
      </c>
      <c r="H20" s="56" t="s">
        <v>904</v>
      </c>
      <c r="I20" s="57"/>
      <c r="J20" s="78"/>
    </row>
    <row r="21" spans="1:10" ht="56.25" customHeight="1" x14ac:dyDescent="0.3">
      <c r="A21" s="83" t="s">
        <v>0</v>
      </c>
      <c r="B21" s="83" t="s">
        <v>13</v>
      </c>
      <c r="C21" s="84" t="s">
        <v>4</v>
      </c>
      <c r="D21" s="55" t="s">
        <v>889</v>
      </c>
      <c r="E21" s="99" t="s">
        <v>11</v>
      </c>
      <c r="F21" s="55" t="s">
        <v>908</v>
      </c>
      <c r="G21" s="85" t="s">
        <v>881</v>
      </c>
      <c r="H21" s="83" t="s">
        <v>12</v>
      </c>
      <c r="I21" s="86"/>
      <c r="J21" s="87"/>
    </row>
    <row r="22" spans="1:10" ht="18.75" x14ac:dyDescent="0.3">
      <c r="A22" s="88"/>
      <c r="B22" s="88"/>
      <c r="C22" s="58" t="s">
        <v>898</v>
      </c>
      <c r="D22" s="58" t="s">
        <v>898</v>
      </c>
      <c r="E22" s="58" t="s">
        <v>898</v>
      </c>
      <c r="F22" s="58" t="s">
        <v>898</v>
      </c>
      <c r="G22" s="58" t="s">
        <v>898</v>
      </c>
      <c r="H22" s="59" t="s">
        <v>898</v>
      </c>
      <c r="I22" s="60"/>
      <c r="J22" s="60"/>
    </row>
    <row r="23" spans="1:10" ht="18.75" x14ac:dyDescent="0.3">
      <c r="A23" s="88">
        <v>1</v>
      </c>
      <c r="B23" s="89" t="s">
        <v>890</v>
      </c>
      <c r="C23" s="43">
        <v>237143441385.10001</v>
      </c>
      <c r="D23" s="90">
        <v>19148925368.32</v>
      </c>
      <c r="E23" s="90">
        <f>C23-D23</f>
        <v>217994516016.78</v>
      </c>
      <c r="F23" s="90">
        <v>317431755.91780001</v>
      </c>
      <c r="G23" s="90">
        <v>12021682227.892401</v>
      </c>
      <c r="H23" s="91">
        <f>E23+F23+G23</f>
        <v>230333630000.59018</v>
      </c>
      <c r="I23" s="92"/>
      <c r="J23" s="93"/>
    </row>
    <row r="24" spans="1:10" ht="18.75" x14ac:dyDescent="0.3">
      <c r="A24" s="88">
        <v>2</v>
      </c>
      <c r="B24" s="89" t="s">
        <v>891</v>
      </c>
      <c r="C24" s="43">
        <v>4889555492.4763002</v>
      </c>
      <c r="D24" s="90">
        <v>0</v>
      </c>
      <c r="E24" s="90">
        <f t="shared" ref="E24:E27" si="4">C24-D24</f>
        <v>4889555492.4763002</v>
      </c>
      <c r="F24" s="90">
        <v>6544984.6580999997</v>
      </c>
      <c r="G24" s="90">
        <v>0</v>
      </c>
      <c r="H24" s="91">
        <f t="shared" ref="H24:H27" si="5">E24+F24+G24</f>
        <v>4896100477.1344004</v>
      </c>
      <c r="I24" s="92"/>
      <c r="J24" s="93"/>
    </row>
    <row r="25" spans="1:10" ht="18.75" x14ac:dyDescent="0.3">
      <c r="A25" s="88">
        <v>3</v>
      </c>
      <c r="B25" s="89" t="s">
        <v>892</v>
      </c>
      <c r="C25" s="90">
        <v>2444777746.2382002</v>
      </c>
      <c r="D25" s="90">
        <v>0</v>
      </c>
      <c r="E25" s="90">
        <f t="shared" si="4"/>
        <v>2444777746.2382002</v>
      </c>
      <c r="F25" s="90">
        <v>3272492.3289999999</v>
      </c>
      <c r="G25" s="90">
        <v>0</v>
      </c>
      <c r="H25" s="91">
        <f t="shared" si="5"/>
        <v>2448050238.5672002</v>
      </c>
      <c r="I25" s="92"/>
      <c r="J25" s="93"/>
    </row>
    <row r="26" spans="1:10" ht="18.75" x14ac:dyDescent="0.3">
      <c r="A26" s="88">
        <v>4</v>
      </c>
      <c r="B26" s="89" t="s">
        <v>893</v>
      </c>
      <c r="C26" s="90">
        <v>8214453227.3603001</v>
      </c>
      <c r="D26" s="90">
        <v>0</v>
      </c>
      <c r="E26" s="90">
        <f t="shared" si="4"/>
        <v>8214453227.3603001</v>
      </c>
      <c r="F26" s="90">
        <v>10995574.2256</v>
      </c>
      <c r="G26" s="90">
        <v>0</v>
      </c>
      <c r="H26" s="91">
        <f t="shared" si="5"/>
        <v>8225448801.5859003</v>
      </c>
      <c r="I26" s="92"/>
      <c r="J26" s="93"/>
    </row>
    <row r="27" spans="1:10" ht="19.5" thickBot="1" x14ac:dyDescent="0.35">
      <c r="A27" s="88">
        <v>5</v>
      </c>
      <c r="B27" s="88" t="s">
        <v>894</v>
      </c>
      <c r="C27" s="43">
        <v>4889555492.4763002</v>
      </c>
      <c r="D27" s="90">
        <v>36612916.090000004</v>
      </c>
      <c r="E27" s="90">
        <f t="shared" si="4"/>
        <v>4852942576.3863001</v>
      </c>
      <c r="F27" s="90">
        <v>6544984.6580999997</v>
      </c>
      <c r="G27" s="90">
        <v>858691587.70659995</v>
      </c>
      <c r="H27" s="91">
        <f t="shared" si="5"/>
        <v>5718179148.7510004</v>
      </c>
      <c r="I27" s="92"/>
      <c r="J27" s="93"/>
    </row>
    <row r="28" spans="1:10" ht="20.25" thickTop="1" thickBot="1" x14ac:dyDescent="0.35">
      <c r="A28" s="88"/>
      <c r="B28" s="94" t="s">
        <v>895</v>
      </c>
      <c r="C28" s="95">
        <f>SUM(C23:C27)</f>
        <v>257581783343.65106</v>
      </c>
      <c r="D28" s="95">
        <f>SUM(D23:D27)</f>
        <v>19185538284.41</v>
      </c>
      <c r="E28" s="95">
        <f t="shared" ref="E28:H28" si="6">SUM(E23:E27)</f>
        <v>238396245059.24106</v>
      </c>
      <c r="F28" s="95">
        <f t="shared" ref="F28" si="7">SUM(F23:F27)</f>
        <v>344789791.78860003</v>
      </c>
      <c r="G28" s="95">
        <f t="shared" ref="G28" si="8">SUM(G23:G27)</f>
        <v>12880373815.599001</v>
      </c>
      <c r="H28" s="95">
        <f t="shared" si="6"/>
        <v>251621408666.62869</v>
      </c>
      <c r="I28" s="96"/>
      <c r="J28" s="96"/>
    </row>
    <row r="29" spans="1:10" ht="13.5" thickTop="1" x14ac:dyDescent="0.2">
      <c r="A29" s="46"/>
      <c r="B29" s="46"/>
      <c r="C29" s="46"/>
      <c r="D29" s="68"/>
      <c r="E29" s="68"/>
      <c r="F29" s="69"/>
      <c r="G29" s="69"/>
      <c r="H29" s="70"/>
      <c r="I29" s="71"/>
      <c r="J29" s="67"/>
    </row>
    <row r="30" spans="1:10" ht="23.25" x14ac:dyDescent="0.35">
      <c r="A30" s="72"/>
      <c r="B30" s="46"/>
      <c r="C30" s="46"/>
      <c r="D30" s="73"/>
      <c r="E30" s="73"/>
      <c r="F30" s="46"/>
      <c r="G30" s="74"/>
      <c r="H30" s="74"/>
      <c r="I30" s="46"/>
      <c r="J30" s="73"/>
    </row>
    <row r="31" spans="1:10" ht="20.25" x14ac:dyDescent="0.3">
      <c r="A31" s="117"/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0" x14ac:dyDescent="0.2">
      <c r="A32" s="46"/>
      <c r="B32" s="75"/>
      <c r="C32" s="75"/>
      <c r="D32" s="75"/>
      <c r="E32" s="75"/>
      <c r="F32" s="75"/>
      <c r="G32" s="46"/>
      <c r="H32" s="46"/>
      <c r="I32" s="46"/>
      <c r="J32" s="46"/>
    </row>
    <row r="33" spans="1:10" hidden="1" x14ac:dyDescent="0.2">
      <c r="A33" s="46"/>
      <c r="B33" s="75"/>
      <c r="C33" s="75"/>
      <c r="D33" s="75"/>
      <c r="E33" s="75"/>
      <c r="F33" s="75"/>
      <c r="G33" s="46"/>
      <c r="H33" s="46"/>
      <c r="I33" s="46"/>
      <c r="J33" s="46"/>
    </row>
    <row r="34" spans="1:10" x14ac:dyDescent="0.2">
      <c r="A34" s="46"/>
      <c r="B34" s="75"/>
      <c r="C34" s="75"/>
      <c r="D34" s="75"/>
      <c r="E34" s="75"/>
      <c r="F34" s="75"/>
      <c r="G34" s="46"/>
      <c r="H34" s="46"/>
      <c r="I34" s="46"/>
      <c r="J34" s="46"/>
    </row>
    <row r="35" spans="1:10" ht="20.25" x14ac:dyDescent="0.3">
      <c r="A35" s="46"/>
      <c r="B35" s="46"/>
      <c r="C35" s="113"/>
      <c r="D35" s="113"/>
      <c r="E35" s="113"/>
      <c r="F35" s="113"/>
      <c r="G35" s="113"/>
      <c r="H35" s="46"/>
      <c r="I35" s="73"/>
      <c r="J35" s="46"/>
    </row>
    <row r="36" spans="1:10" ht="20.25" x14ac:dyDescent="0.3">
      <c r="A36" s="46"/>
      <c r="B36" s="46"/>
      <c r="C36" s="118"/>
      <c r="D36" s="118"/>
      <c r="E36" s="118"/>
      <c r="F36" s="118"/>
      <c r="G36" s="118"/>
      <c r="H36" s="100"/>
      <c r="I36" s="46"/>
      <c r="J36" s="46"/>
    </row>
    <row r="37" spans="1:10" ht="20.25" x14ac:dyDescent="0.3">
      <c r="A37" s="46"/>
      <c r="B37" s="46"/>
      <c r="C37" s="113"/>
      <c r="D37" s="113"/>
      <c r="E37" s="113"/>
      <c r="F37" s="113"/>
      <c r="G37" s="113"/>
      <c r="H37" s="46"/>
      <c r="I37" s="46"/>
      <c r="J37" s="46"/>
    </row>
    <row r="38" spans="1:10" ht="20.25" x14ac:dyDescent="0.3">
      <c r="A38" s="46"/>
      <c r="B38" s="46"/>
      <c r="C38" s="113"/>
      <c r="D38" s="113"/>
      <c r="E38" s="113"/>
      <c r="F38" s="113"/>
      <c r="G38" s="113"/>
      <c r="H38" s="46"/>
      <c r="I38" s="46"/>
      <c r="J38" s="46"/>
    </row>
  </sheetData>
  <mergeCells count="8">
    <mergeCell ref="C37:G37"/>
    <mergeCell ref="C38:G38"/>
    <mergeCell ref="A1:J1"/>
    <mergeCell ref="A3:H3"/>
    <mergeCell ref="A18:J18"/>
    <mergeCell ref="A31:J31"/>
    <mergeCell ref="C35:G35"/>
    <mergeCell ref="C36:G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53"/>
  <sheetViews>
    <sheetView zoomScale="80" zoomScaleNormal="80" workbookViewId="0">
      <pane xSplit="3" ySplit="9" topLeftCell="D38" activePane="bottomRight" state="frozen"/>
      <selection pane="topRight" activeCell="D1" sqref="D1"/>
      <selection pane="bottomLeft" activeCell="A10" sqref="A10"/>
      <selection pane="bottomRight" activeCell="A51" sqref="A51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1" width="19.5703125" customWidth="1"/>
    <col min="12" max="12" width="22" bestFit="1" customWidth="1"/>
    <col min="13" max="13" width="24.140625" bestFit="1" customWidth="1"/>
    <col min="14" max="14" width="20.140625" bestFit="1" customWidth="1"/>
    <col min="15" max="15" width="4.28515625" bestFit="1" customWidth="1"/>
  </cols>
  <sheetData>
    <row r="1" spans="1:16" ht="8.2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38"/>
      <c r="L1" s="27"/>
      <c r="M1" s="27"/>
      <c r="N1" s="27"/>
      <c r="O1" s="27"/>
    </row>
    <row r="2" spans="1:16" ht="8.25" customHeight="1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customHeight="1" x14ac:dyDescent="0.25">
      <c r="H3" s="23" t="s">
        <v>16</v>
      </c>
      <c r="J3" s="30"/>
    </row>
    <row r="4" spans="1:16" ht="18" x14ac:dyDescent="0.25">
      <c r="A4" s="127" t="s">
        <v>902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6" ht="20.25" x14ac:dyDescent="0.3">
      <c r="A5" s="22"/>
      <c r="B5" s="22"/>
      <c r="C5" s="22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22"/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39">
        <v>11</v>
      </c>
      <c r="L6" s="2">
        <v>12</v>
      </c>
      <c r="M6" s="2" t="s">
        <v>876</v>
      </c>
      <c r="N6" s="2" t="s">
        <v>877</v>
      </c>
      <c r="O6" s="1"/>
    </row>
    <row r="7" spans="1:16" ht="12.75" customHeight="1" x14ac:dyDescent="0.2">
      <c r="A7" s="119" t="s">
        <v>0</v>
      </c>
      <c r="B7" s="119" t="s">
        <v>13</v>
      </c>
      <c r="C7" s="119" t="s">
        <v>1</v>
      </c>
      <c r="D7" s="119" t="s">
        <v>4</v>
      </c>
      <c r="E7" s="119" t="s">
        <v>20</v>
      </c>
      <c r="F7" s="119" t="s">
        <v>2</v>
      </c>
      <c r="G7" s="124" t="s">
        <v>18</v>
      </c>
      <c r="H7" s="125"/>
      <c r="I7" s="126"/>
      <c r="J7" s="119" t="s">
        <v>11</v>
      </c>
      <c r="K7" s="119" t="s">
        <v>908</v>
      </c>
      <c r="L7" s="119" t="s">
        <v>59</v>
      </c>
      <c r="M7" s="119" t="s">
        <v>19</v>
      </c>
      <c r="N7" s="119" t="s">
        <v>12</v>
      </c>
      <c r="O7" s="119" t="s">
        <v>0</v>
      </c>
    </row>
    <row r="8" spans="1:16" ht="44.25" customHeight="1" x14ac:dyDescent="0.2">
      <c r="A8" s="120"/>
      <c r="B8" s="120"/>
      <c r="C8" s="120"/>
      <c r="D8" s="120"/>
      <c r="E8" s="120"/>
      <c r="F8" s="120"/>
      <c r="G8" s="3" t="s">
        <v>3</v>
      </c>
      <c r="H8" s="3" t="s">
        <v>10</v>
      </c>
      <c r="I8" s="3" t="s">
        <v>809</v>
      </c>
      <c r="J8" s="120"/>
      <c r="K8" s="120"/>
      <c r="L8" s="120"/>
      <c r="M8" s="120"/>
      <c r="N8" s="120"/>
      <c r="O8" s="120"/>
    </row>
    <row r="9" spans="1:16" ht="15.75" x14ac:dyDescent="0.25">
      <c r="A9" s="1"/>
      <c r="B9" s="1"/>
      <c r="C9" s="1"/>
      <c r="D9" s="66" t="s">
        <v>898</v>
      </c>
      <c r="E9" s="66" t="s">
        <v>898</v>
      </c>
      <c r="F9" s="66" t="s">
        <v>898</v>
      </c>
      <c r="G9" s="66" t="s">
        <v>898</v>
      </c>
      <c r="H9" s="66" t="s">
        <v>898</v>
      </c>
      <c r="I9" s="66" t="s">
        <v>898</v>
      </c>
      <c r="J9" s="66" t="s">
        <v>898</v>
      </c>
      <c r="K9" s="66" t="s">
        <v>898</v>
      </c>
      <c r="L9" s="66" t="s">
        <v>898</v>
      </c>
      <c r="M9" s="66" t="s">
        <v>898</v>
      </c>
      <c r="N9" s="66" t="s">
        <v>898</v>
      </c>
      <c r="O9" s="1"/>
    </row>
    <row r="10" spans="1:16" ht="18" customHeight="1" x14ac:dyDescent="0.2">
      <c r="A10" s="1">
        <v>1</v>
      </c>
      <c r="B10" s="29" t="s">
        <v>22</v>
      </c>
      <c r="C10" s="28">
        <v>17</v>
      </c>
      <c r="D10" s="5">
        <v>3226157650.5957999</v>
      </c>
      <c r="E10" s="5">
        <v>747592063.37740004</v>
      </c>
      <c r="F10" s="6">
        <f>D10+E10</f>
        <v>3973749713.9731998</v>
      </c>
      <c r="G10" s="7">
        <v>38081181</v>
      </c>
      <c r="H10" s="7">
        <v>0</v>
      </c>
      <c r="I10" s="5">
        <v>432102232.25999999</v>
      </c>
      <c r="J10" s="8">
        <f>F10-G10-H10-I10</f>
        <v>3503566300.7131996</v>
      </c>
      <c r="K10" s="6">
        <v>4318419.6109999996</v>
      </c>
      <c r="L10" s="8">
        <v>902156538.0244</v>
      </c>
      <c r="M10" s="20">
        <f>F10+K10+L10</f>
        <v>4880224671.6085997</v>
      </c>
      <c r="N10" s="9">
        <f>J10+K10+L10</f>
        <v>4410041258.3485994</v>
      </c>
      <c r="O10" s="1">
        <v>1</v>
      </c>
    </row>
    <row r="11" spans="1:16" ht="18" customHeight="1" x14ac:dyDescent="0.2">
      <c r="A11" s="1">
        <v>2</v>
      </c>
      <c r="B11" s="29" t="s">
        <v>23</v>
      </c>
      <c r="C11" s="24">
        <v>21</v>
      </c>
      <c r="D11" s="5">
        <v>3432076949.5686002</v>
      </c>
      <c r="E11" s="5">
        <v>0</v>
      </c>
      <c r="F11" s="6">
        <f>D11+E11</f>
        <v>3432076949.5686002</v>
      </c>
      <c r="G11" s="7">
        <v>34494617.659999996</v>
      </c>
      <c r="H11" s="7">
        <v>0</v>
      </c>
      <c r="I11" s="5">
        <v>421726653.69999999</v>
      </c>
      <c r="J11" s="8">
        <f t="shared" ref="J11:J45" si="0">F11-G11-H11-I11</f>
        <v>2975855678.2086005</v>
      </c>
      <c r="K11" s="6">
        <v>4594055.8431000002</v>
      </c>
      <c r="L11" s="8">
        <v>925617046.02390003</v>
      </c>
      <c r="M11" s="20">
        <f t="shared" ref="M11:M45" si="1">F11+K11+L11</f>
        <v>4362288051.4356003</v>
      </c>
      <c r="N11" s="9">
        <f t="shared" ref="N11:N45" si="2">J11+K11+L11</f>
        <v>3906066780.0756006</v>
      </c>
      <c r="O11" s="1">
        <v>2</v>
      </c>
    </row>
    <row r="12" spans="1:16" ht="18" customHeight="1" x14ac:dyDescent="0.2">
      <c r="A12" s="1">
        <v>3</v>
      </c>
      <c r="B12" s="29" t="s">
        <v>24</v>
      </c>
      <c r="C12" s="24">
        <v>31</v>
      </c>
      <c r="D12" s="5">
        <v>3463970970.9375</v>
      </c>
      <c r="E12" s="5">
        <v>14752747863.4077</v>
      </c>
      <c r="F12" s="6">
        <f t="shared" ref="F12:F45" si="3">D12+E12</f>
        <v>18216718834.3452</v>
      </c>
      <c r="G12" s="7">
        <v>123674997.53</v>
      </c>
      <c r="H12" s="7">
        <v>0</v>
      </c>
      <c r="I12" s="5">
        <v>1104688998.27</v>
      </c>
      <c r="J12" s="8">
        <f t="shared" si="0"/>
        <v>16988354838.5452</v>
      </c>
      <c r="K12" s="6">
        <v>4636748.0429999996</v>
      </c>
      <c r="L12" s="8">
        <v>988951073.81509995</v>
      </c>
      <c r="M12" s="20">
        <f t="shared" si="1"/>
        <v>19210306656.2033</v>
      </c>
      <c r="N12" s="9">
        <f t="shared" si="2"/>
        <v>17981942660.403301</v>
      </c>
      <c r="O12" s="1">
        <v>3</v>
      </c>
    </row>
    <row r="13" spans="1:16" ht="18" customHeight="1" x14ac:dyDescent="0.2">
      <c r="A13" s="1">
        <v>4</v>
      </c>
      <c r="B13" s="29" t="s">
        <v>25</v>
      </c>
      <c r="C13" s="24">
        <v>21</v>
      </c>
      <c r="D13" s="5">
        <v>3425647357.4583998</v>
      </c>
      <c r="E13" s="5">
        <v>0</v>
      </c>
      <c r="F13" s="6">
        <f t="shared" si="3"/>
        <v>3425647357.4583998</v>
      </c>
      <c r="G13" s="7">
        <v>37508528.229999997</v>
      </c>
      <c r="H13" s="7">
        <v>0</v>
      </c>
      <c r="I13" s="5">
        <v>89972595.590000004</v>
      </c>
      <c r="J13" s="8">
        <f t="shared" si="0"/>
        <v>3298166233.6383996</v>
      </c>
      <c r="K13" s="6">
        <v>4585449.4203000003</v>
      </c>
      <c r="L13" s="8">
        <v>1076231355.3815999</v>
      </c>
      <c r="M13" s="20">
        <f t="shared" si="1"/>
        <v>4506464162.2602997</v>
      </c>
      <c r="N13" s="9">
        <f t="shared" si="2"/>
        <v>4378983038.4403</v>
      </c>
      <c r="O13" s="1">
        <v>4</v>
      </c>
    </row>
    <row r="14" spans="1:16" ht="18" customHeight="1" x14ac:dyDescent="0.2">
      <c r="A14" s="1">
        <v>5</v>
      </c>
      <c r="B14" s="29" t="s">
        <v>26</v>
      </c>
      <c r="C14" s="24">
        <v>20</v>
      </c>
      <c r="D14" s="5">
        <v>4121168543.6722999</v>
      </c>
      <c r="E14" s="5">
        <v>0</v>
      </c>
      <c r="F14" s="6">
        <f t="shared" si="3"/>
        <v>4121168543.6722999</v>
      </c>
      <c r="G14" s="7">
        <v>60256569.810000002</v>
      </c>
      <c r="H14" s="7">
        <v>89266860</v>
      </c>
      <c r="I14" s="5">
        <v>796498347.61000001</v>
      </c>
      <c r="J14" s="8">
        <f t="shared" si="0"/>
        <v>3175146766.2522998</v>
      </c>
      <c r="K14" s="6">
        <v>5516449.2832000004</v>
      </c>
      <c r="L14" s="8">
        <v>1038801996.5556999</v>
      </c>
      <c r="M14" s="20">
        <f t="shared" si="1"/>
        <v>5165486989.5112</v>
      </c>
      <c r="N14" s="9">
        <f t="shared" si="2"/>
        <v>4219465212.0911994</v>
      </c>
      <c r="O14" s="1">
        <v>5</v>
      </c>
    </row>
    <row r="15" spans="1:16" ht="18" customHeight="1" x14ac:dyDescent="0.2">
      <c r="A15" s="1">
        <v>6</v>
      </c>
      <c r="B15" s="29" t="s">
        <v>27</v>
      </c>
      <c r="C15" s="24">
        <v>8</v>
      </c>
      <c r="D15" s="5">
        <v>3048493353.3276</v>
      </c>
      <c r="E15" s="5">
        <v>11456285890.315599</v>
      </c>
      <c r="F15" s="6">
        <f t="shared" si="3"/>
        <v>14504779243.6432</v>
      </c>
      <c r="G15" s="7">
        <v>29964760.699999999</v>
      </c>
      <c r="H15" s="7">
        <v>421546663.22000003</v>
      </c>
      <c r="I15" s="5">
        <v>1191608913.5599999</v>
      </c>
      <c r="J15" s="8">
        <f t="shared" si="0"/>
        <v>12861658906.1632</v>
      </c>
      <c r="K15" s="6">
        <v>4080604.5167999999</v>
      </c>
      <c r="L15" s="8">
        <v>800902378.87699997</v>
      </c>
      <c r="M15" s="20">
        <f t="shared" si="1"/>
        <v>15309762227.037001</v>
      </c>
      <c r="N15" s="9">
        <f t="shared" si="2"/>
        <v>13666641889.557001</v>
      </c>
      <c r="O15" s="1">
        <v>6</v>
      </c>
    </row>
    <row r="16" spans="1:16" ht="18" customHeight="1" x14ac:dyDescent="0.2">
      <c r="A16" s="1">
        <v>7</v>
      </c>
      <c r="B16" s="29" t="s">
        <v>28</v>
      </c>
      <c r="C16" s="24">
        <v>23</v>
      </c>
      <c r="D16" s="5">
        <v>3863861918.6462002</v>
      </c>
      <c r="E16" s="5">
        <v>0</v>
      </c>
      <c r="F16" s="6">
        <f t="shared" si="3"/>
        <v>3863861918.6462002</v>
      </c>
      <c r="G16" s="7">
        <v>21500012.530000001</v>
      </c>
      <c r="H16" s="7">
        <v>103855987.23</v>
      </c>
      <c r="I16" s="5">
        <v>423541958.63</v>
      </c>
      <c r="J16" s="8">
        <f t="shared" si="0"/>
        <v>3314963960.2561998</v>
      </c>
      <c r="K16" s="6">
        <v>5172027.8086000001</v>
      </c>
      <c r="L16" s="8">
        <v>994664948.74839997</v>
      </c>
      <c r="M16" s="20">
        <f t="shared" si="1"/>
        <v>4863698895.2032003</v>
      </c>
      <c r="N16" s="9">
        <f t="shared" si="2"/>
        <v>4314800936.8132</v>
      </c>
      <c r="O16" s="1">
        <v>7</v>
      </c>
    </row>
    <row r="17" spans="1:15" ht="18" customHeight="1" x14ac:dyDescent="0.2">
      <c r="A17" s="1">
        <v>8</v>
      </c>
      <c r="B17" s="29" t="s">
        <v>29</v>
      </c>
      <c r="C17" s="24">
        <v>27</v>
      </c>
      <c r="D17" s="5">
        <v>4280605260.2929001</v>
      </c>
      <c r="E17" s="5">
        <v>0</v>
      </c>
      <c r="F17" s="6">
        <f t="shared" si="3"/>
        <v>4280605260.2929001</v>
      </c>
      <c r="G17" s="7">
        <v>16388404.869999999</v>
      </c>
      <c r="H17" s="7">
        <v>0</v>
      </c>
      <c r="I17" s="5">
        <v>323071065.25999999</v>
      </c>
      <c r="J17" s="8">
        <f t="shared" si="0"/>
        <v>3941145790.1629</v>
      </c>
      <c r="K17" s="6">
        <v>5729865.5877999999</v>
      </c>
      <c r="L17" s="8">
        <v>985383030.35940003</v>
      </c>
      <c r="M17" s="20">
        <f t="shared" si="1"/>
        <v>5271718156.2400999</v>
      </c>
      <c r="N17" s="9">
        <f t="shared" si="2"/>
        <v>4932258686.1100998</v>
      </c>
      <c r="O17" s="1">
        <v>8</v>
      </c>
    </row>
    <row r="18" spans="1:15" ht="18" customHeight="1" x14ac:dyDescent="0.2">
      <c r="A18" s="1">
        <v>9</v>
      </c>
      <c r="B18" s="29" t="s">
        <v>30</v>
      </c>
      <c r="C18" s="24">
        <v>18</v>
      </c>
      <c r="D18" s="5">
        <v>3464561721.283</v>
      </c>
      <c r="E18" s="5">
        <v>0</v>
      </c>
      <c r="F18" s="6">
        <f t="shared" si="3"/>
        <v>3464561721.283</v>
      </c>
      <c r="G18" s="7">
        <v>262644574.38</v>
      </c>
      <c r="H18" s="7">
        <v>633134951.91999996</v>
      </c>
      <c r="I18" s="5">
        <v>665694354.44000006</v>
      </c>
      <c r="J18" s="8">
        <f t="shared" si="0"/>
        <v>1903087840.5429997</v>
      </c>
      <c r="K18" s="6">
        <v>4637538.8004000001</v>
      </c>
      <c r="L18" s="8">
        <v>882434085.98239994</v>
      </c>
      <c r="M18" s="20">
        <f t="shared" si="1"/>
        <v>4351633346.0657997</v>
      </c>
      <c r="N18" s="9">
        <f t="shared" si="2"/>
        <v>2790159465.3257999</v>
      </c>
      <c r="O18" s="1">
        <v>9</v>
      </c>
    </row>
    <row r="19" spans="1:15" ht="18" customHeight="1" x14ac:dyDescent="0.2">
      <c r="A19" s="1">
        <v>10</v>
      </c>
      <c r="B19" s="29" t="s">
        <v>31</v>
      </c>
      <c r="C19" s="24">
        <v>25</v>
      </c>
      <c r="D19" s="5">
        <v>3498240619.8504</v>
      </c>
      <c r="E19" s="5">
        <v>14885269031.0935</v>
      </c>
      <c r="F19" s="6">
        <f t="shared" si="3"/>
        <v>18383509650.943901</v>
      </c>
      <c r="G19" s="7">
        <v>25614092.780000001</v>
      </c>
      <c r="H19" s="7">
        <v>1098907642.2</v>
      </c>
      <c r="I19" s="5">
        <v>1177175865.26</v>
      </c>
      <c r="J19" s="8">
        <f t="shared" si="0"/>
        <v>16081812050.703901</v>
      </c>
      <c r="K19" s="6">
        <v>4682620.1732000001</v>
      </c>
      <c r="L19" s="8">
        <v>1080817632.1884</v>
      </c>
      <c r="M19" s="20">
        <f t="shared" si="1"/>
        <v>19469009903.3055</v>
      </c>
      <c r="N19" s="9">
        <f t="shared" si="2"/>
        <v>17167312303.065502</v>
      </c>
      <c r="O19" s="1">
        <v>10</v>
      </c>
    </row>
    <row r="20" spans="1:15" ht="18" customHeight="1" x14ac:dyDescent="0.2">
      <c r="A20" s="1">
        <v>11</v>
      </c>
      <c r="B20" s="29" t="s">
        <v>32</v>
      </c>
      <c r="C20" s="24">
        <v>13</v>
      </c>
      <c r="D20" s="5">
        <v>3082341018.6669998</v>
      </c>
      <c r="E20" s="5">
        <v>0</v>
      </c>
      <c r="F20" s="6">
        <f t="shared" si="3"/>
        <v>3082341018.6669998</v>
      </c>
      <c r="G20" s="7">
        <v>34012816.719999999</v>
      </c>
      <c r="H20" s="7">
        <v>0</v>
      </c>
      <c r="I20" s="5">
        <v>305383233.81669998</v>
      </c>
      <c r="J20" s="8">
        <f t="shared" si="0"/>
        <v>2742944968.1303</v>
      </c>
      <c r="K20" s="6">
        <v>4125911.7949000001</v>
      </c>
      <c r="L20" s="8">
        <v>828382956.37950003</v>
      </c>
      <c r="M20" s="20">
        <f t="shared" si="1"/>
        <v>3914849886.8413997</v>
      </c>
      <c r="N20" s="9">
        <f t="shared" si="2"/>
        <v>3575453836.3046999</v>
      </c>
      <c r="O20" s="1">
        <v>11</v>
      </c>
    </row>
    <row r="21" spans="1:15" ht="18" customHeight="1" x14ac:dyDescent="0.2">
      <c r="A21" s="1">
        <v>12</v>
      </c>
      <c r="B21" s="29" t="s">
        <v>33</v>
      </c>
      <c r="C21" s="24">
        <v>18</v>
      </c>
      <c r="D21" s="5">
        <v>3221540369.4851999</v>
      </c>
      <c r="E21" s="5">
        <v>2019431024.6140001</v>
      </c>
      <c r="F21" s="6">
        <f t="shared" si="3"/>
        <v>5240971394.0992002</v>
      </c>
      <c r="G21" s="7">
        <v>65767212.710000001</v>
      </c>
      <c r="H21" s="7">
        <v>520000000</v>
      </c>
      <c r="I21" s="5">
        <v>393356922.11000001</v>
      </c>
      <c r="J21" s="8">
        <f t="shared" si="0"/>
        <v>4261847259.2792001</v>
      </c>
      <c r="K21" s="6">
        <v>4312239.0831000004</v>
      </c>
      <c r="L21" s="8">
        <v>1030601883.7797</v>
      </c>
      <c r="M21" s="20">
        <f t="shared" si="1"/>
        <v>6275885516.9620008</v>
      </c>
      <c r="N21" s="9">
        <f t="shared" si="2"/>
        <v>5296761382.1420002</v>
      </c>
      <c r="O21" s="1">
        <v>12</v>
      </c>
    </row>
    <row r="22" spans="1:15" ht="18" customHeight="1" x14ac:dyDescent="0.2">
      <c r="A22" s="1">
        <v>13</v>
      </c>
      <c r="B22" s="29" t="s">
        <v>34</v>
      </c>
      <c r="C22" s="24">
        <v>16</v>
      </c>
      <c r="D22" s="5">
        <v>3080601671.5932999</v>
      </c>
      <c r="E22" s="5">
        <v>0</v>
      </c>
      <c r="F22" s="6">
        <f t="shared" si="3"/>
        <v>3080601671.5932999</v>
      </c>
      <c r="G22" s="7">
        <v>50257868.07</v>
      </c>
      <c r="H22" s="7">
        <v>499654808.00999999</v>
      </c>
      <c r="I22" s="5">
        <v>424531814.39999998</v>
      </c>
      <c r="J22" s="8">
        <f t="shared" si="0"/>
        <v>2106157181.1132998</v>
      </c>
      <c r="K22" s="6">
        <v>4123583.5669</v>
      </c>
      <c r="L22" s="8">
        <v>836737857.64320004</v>
      </c>
      <c r="M22" s="20">
        <f t="shared" si="1"/>
        <v>3921463112.8033996</v>
      </c>
      <c r="N22" s="9">
        <f t="shared" si="2"/>
        <v>2947018622.3234</v>
      </c>
      <c r="O22" s="1">
        <v>13</v>
      </c>
    </row>
    <row r="23" spans="1:15" ht="18" customHeight="1" x14ac:dyDescent="0.2">
      <c r="A23" s="1">
        <v>14</v>
      </c>
      <c r="B23" s="29" t="s">
        <v>35</v>
      </c>
      <c r="C23" s="24">
        <v>17</v>
      </c>
      <c r="D23" s="5">
        <v>3464860736.3513999</v>
      </c>
      <c r="E23" s="5">
        <v>0</v>
      </c>
      <c r="F23" s="6">
        <f t="shared" si="3"/>
        <v>3464860736.3513999</v>
      </c>
      <c r="G23" s="7">
        <v>50370063.829999998</v>
      </c>
      <c r="H23" s="7">
        <v>0</v>
      </c>
      <c r="I23" s="5">
        <v>206468378.88999999</v>
      </c>
      <c r="J23" s="8">
        <f t="shared" si="0"/>
        <v>3208022293.6314001</v>
      </c>
      <c r="K23" s="6">
        <v>4637939.0513000004</v>
      </c>
      <c r="L23" s="8">
        <v>926635511.04449999</v>
      </c>
      <c r="M23" s="20">
        <f t="shared" si="1"/>
        <v>4396134186.4471998</v>
      </c>
      <c r="N23" s="9">
        <f t="shared" si="2"/>
        <v>4139295743.7272</v>
      </c>
      <c r="O23" s="1">
        <v>14</v>
      </c>
    </row>
    <row r="24" spans="1:15" ht="18" customHeight="1" x14ac:dyDescent="0.2">
      <c r="A24" s="1">
        <v>15</v>
      </c>
      <c r="B24" s="29" t="s">
        <v>36</v>
      </c>
      <c r="C24" s="24">
        <v>11</v>
      </c>
      <c r="D24" s="5">
        <v>3245222610.9664998</v>
      </c>
      <c r="E24" s="5">
        <v>0</v>
      </c>
      <c r="F24" s="6">
        <f t="shared" si="3"/>
        <v>3245222610.9664998</v>
      </c>
      <c r="G24" s="7">
        <v>32311814.59</v>
      </c>
      <c r="H24" s="7">
        <v>361446152.47000003</v>
      </c>
      <c r="I24" s="5">
        <v>302954928.63999999</v>
      </c>
      <c r="J24" s="8">
        <f t="shared" si="0"/>
        <v>2548509715.2665</v>
      </c>
      <c r="K24" s="6">
        <v>4343939.2872000001</v>
      </c>
      <c r="L24" s="8">
        <v>826049433.26279998</v>
      </c>
      <c r="M24" s="20">
        <f t="shared" si="1"/>
        <v>4075615983.5164995</v>
      </c>
      <c r="N24" s="9">
        <f t="shared" si="2"/>
        <v>3378903087.8164997</v>
      </c>
      <c r="O24" s="1">
        <v>15</v>
      </c>
    </row>
    <row r="25" spans="1:15" ht="18" customHeight="1" x14ac:dyDescent="0.2">
      <c r="A25" s="1">
        <v>16</v>
      </c>
      <c r="B25" s="29" t="s">
        <v>37</v>
      </c>
      <c r="C25" s="24">
        <v>27</v>
      </c>
      <c r="D25" s="5">
        <v>3582155873.3539</v>
      </c>
      <c r="E25" s="5">
        <v>598706247.84949994</v>
      </c>
      <c r="F25" s="6">
        <f t="shared" si="3"/>
        <v>4180862121.2033997</v>
      </c>
      <c r="G25" s="7">
        <v>48261551.149999999</v>
      </c>
      <c r="H25" s="7">
        <v>0</v>
      </c>
      <c r="I25" s="5">
        <v>822267522.07000005</v>
      </c>
      <c r="J25" s="8">
        <f t="shared" si="0"/>
        <v>3310333047.9833994</v>
      </c>
      <c r="K25" s="6">
        <v>4794946.1398</v>
      </c>
      <c r="L25" s="8">
        <v>997252272.72720003</v>
      </c>
      <c r="M25" s="20">
        <f t="shared" si="1"/>
        <v>5182909340.0704002</v>
      </c>
      <c r="N25" s="9">
        <f t="shared" si="2"/>
        <v>4312380266.850399</v>
      </c>
      <c r="O25" s="1">
        <v>16</v>
      </c>
    </row>
    <row r="26" spans="1:15" ht="18" customHeight="1" x14ac:dyDescent="0.2">
      <c r="A26" s="1">
        <v>17</v>
      </c>
      <c r="B26" s="29" t="s">
        <v>38</v>
      </c>
      <c r="C26" s="24">
        <v>27</v>
      </c>
      <c r="D26" s="5">
        <v>3852940937.6494999</v>
      </c>
      <c r="E26" s="5">
        <v>0</v>
      </c>
      <c r="F26" s="6">
        <f t="shared" si="3"/>
        <v>3852940937.6494999</v>
      </c>
      <c r="G26" s="7">
        <v>26900978.82</v>
      </c>
      <c r="H26" s="7">
        <v>0</v>
      </c>
      <c r="I26" s="5">
        <v>163223611.96000001</v>
      </c>
      <c r="J26" s="8">
        <f t="shared" si="0"/>
        <v>3662816346.8694997</v>
      </c>
      <c r="K26" s="6">
        <v>5157409.3728</v>
      </c>
      <c r="L26" s="8">
        <v>1061913905.9536999</v>
      </c>
      <c r="M26" s="20">
        <f t="shared" si="1"/>
        <v>4920012252.9759998</v>
      </c>
      <c r="N26" s="9">
        <f t="shared" si="2"/>
        <v>4729887662.1959991</v>
      </c>
      <c r="O26" s="1">
        <v>17</v>
      </c>
    </row>
    <row r="27" spans="1:15" ht="18" customHeight="1" x14ac:dyDescent="0.2">
      <c r="A27" s="1">
        <v>18</v>
      </c>
      <c r="B27" s="29" t="s">
        <v>39</v>
      </c>
      <c r="C27" s="24">
        <v>23</v>
      </c>
      <c r="D27" s="5">
        <v>4514168445.7177</v>
      </c>
      <c r="E27" s="5">
        <v>0</v>
      </c>
      <c r="F27" s="6">
        <f t="shared" si="3"/>
        <v>4514168445.7177</v>
      </c>
      <c r="G27" s="7">
        <v>187188131.13</v>
      </c>
      <c r="H27" s="7">
        <v>0</v>
      </c>
      <c r="I27" s="5">
        <v>203254936.77000001</v>
      </c>
      <c r="J27" s="8">
        <f t="shared" si="0"/>
        <v>4123725377.8176999</v>
      </c>
      <c r="K27" s="6">
        <v>6042504.9407000002</v>
      </c>
      <c r="L27" s="8">
        <v>1265274074.6243999</v>
      </c>
      <c r="M27" s="20">
        <f t="shared" si="1"/>
        <v>5785485025.2827997</v>
      </c>
      <c r="N27" s="9">
        <f t="shared" si="2"/>
        <v>5395041957.3828001</v>
      </c>
      <c r="O27" s="1">
        <v>18</v>
      </c>
    </row>
    <row r="28" spans="1:15" ht="18" customHeight="1" x14ac:dyDescent="0.2">
      <c r="A28" s="1">
        <v>19</v>
      </c>
      <c r="B28" s="29" t="s">
        <v>40</v>
      </c>
      <c r="C28" s="24">
        <v>44</v>
      </c>
      <c r="D28" s="5">
        <v>5464903465.3634005</v>
      </c>
      <c r="E28" s="5">
        <v>0</v>
      </c>
      <c r="F28" s="6">
        <f t="shared" si="3"/>
        <v>5464903465.3634005</v>
      </c>
      <c r="G28" s="7">
        <v>55426336.829999998</v>
      </c>
      <c r="H28" s="7">
        <v>0</v>
      </c>
      <c r="I28" s="5">
        <v>470527309.44</v>
      </c>
      <c r="J28" s="8">
        <f t="shared" si="0"/>
        <v>4938949819.093401</v>
      </c>
      <c r="K28" s="6">
        <v>7315124.9420999996</v>
      </c>
      <c r="L28" s="8">
        <v>1584838110.9727001</v>
      </c>
      <c r="M28" s="20">
        <f t="shared" si="1"/>
        <v>7057056701.2782001</v>
      </c>
      <c r="N28" s="9">
        <f t="shared" si="2"/>
        <v>6531103055.0082006</v>
      </c>
      <c r="O28" s="1">
        <v>19</v>
      </c>
    </row>
    <row r="29" spans="1:15" ht="18" customHeight="1" x14ac:dyDescent="0.2">
      <c r="A29" s="1">
        <v>20</v>
      </c>
      <c r="B29" s="29" t="s">
        <v>41</v>
      </c>
      <c r="C29" s="24">
        <v>34</v>
      </c>
      <c r="D29" s="5">
        <v>4235144654.7606001</v>
      </c>
      <c r="E29" s="5">
        <v>0</v>
      </c>
      <c r="F29" s="6">
        <f t="shared" si="3"/>
        <v>4235144654.7606001</v>
      </c>
      <c r="G29" s="7">
        <v>106524126.01000001</v>
      </c>
      <c r="H29" s="7">
        <v>0</v>
      </c>
      <c r="I29" s="5">
        <v>635442007.00999999</v>
      </c>
      <c r="J29" s="8">
        <f t="shared" si="0"/>
        <v>3493178521.7405996</v>
      </c>
      <c r="K29" s="6">
        <v>5669013.642</v>
      </c>
      <c r="L29" s="8">
        <v>1145837538.7286999</v>
      </c>
      <c r="M29" s="20">
        <f t="shared" si="1"/>
        <v>5386651207.1313</v>
      </c>
      <c r="N29" s="9">
        <f t="shared" si="2"/>
        <v>4644685074.1112995</v>
      </c>
      <c r="O29" s="1">
        <v>20</v>
      </c>
    </row>
    <row r="30" spans="1:15" ht="18" customHeight="1" x14ac:dyDescent="0.2">
      <c r="A30" s="1">
        <v>21</v>
      </c>
      <c r="B30" s="29" t="s">
        <v>42</v>
      </c>
      <c r="C30" s="24">
        <v>21</v>
      </c>
      <c r="D30" s="5">
        <v>3638010387.7891998</v>
      </c>
      <c r="E30" s="5">
        <v>0</v>
      </c>
      <c r="F30" s="6">
        <f t="shared" si="3"/>
        <v>3638010387.7891998</v>
      </c>
      <c r="G30" s="7">
        <v>38695926.329999998</v>
      </c>
      <c r="H30" s="7">
        <v>0</v>
      </c>
      <c r="I30" s="5">
        <v>264239440.81</v>
      </c>
      <c r="J30" s="8">
        <f t="shared" si="0"/>
        <v>3335075020.6492</v>
      </c>
      <c r="K30" s="6">
        <v>4869711.0015000002</v>
      </c>
      <c r="L30" s="8">
        <v>937780438.41569996</v>
      </c>
      <c r="M30" s="20">
        <f t="shared" si="1"/>
        <v>4580660537.2063999</v>
      </c>
      <c r="N30" s="9">
        <f t="shared" si="2"/>
        <v>4277725170.0664001</v>
      </c>
      <c r="O30" s="1">
        <v>21</v>
      </c>
    </row>
    <row r="31" spans="1:15" ht="18" customHeight="1" x14ac:dyDescent="0.2">
      <c r="A31" s="1">
        <v>22</v>
      </c>
      <c r="B31" s="29" t="s">
        <v>43</v>
      </c>
      <c r="C31" s="24">
        <v>21</v>
      </c>
      <c r="D31" s="5">
        <v>3807898595.5841999</v>
      </c>
      <c r="E31" s="5">
        <v>0</v>
      </c>
      <c r="F31" s="6">
        <f t="shared" si="3"/>
        <v>3807898595.5841999</v>
      </c>
      <c r="G31" s="7">
        <v>25111709.41</v>
      </c>
      <c r="H31" s="7">
        <v>246132000</v>
      </c>
      <c r="I31" s="5">
        <v>328819851.14999998</v>
      </c>
      <c r="J31" s="8">
        <f t="shared" si="0"/>
        <v>3207835035.0242</v>
      </c>
      <c r="K31" s="6">
        <v>5097117.2994999997</v>
      </c>
      <c r="L31" s="8">
        <v>906189059.78840005</v>
      </c>
      <c r="M31" s="20">
        <f t="shared" si="1"/>
        <v>4719184772.6721001</v>
      </c>
      <c r="N31" s="9">
        <f t="shared" si="2"/>
        <v>4119121212.1121001</v>
      </c>
      <c r="O31" s="1">
        <v>22</v>
      </c>
    </row>
    <row r="32" spans="1:15" ht="18" customHeight="1" x14ac:dyDescent="0.2">
      <c r="A32" s="1">
        <v>23</v>
      </c>
      <c r="B32" s="29" t="s">
        <v>44</v>
      </c>
      <c r="C32" s="24">
        <v>16</v>
      </c>
      <c r="D32" s="5">
        <v>3066867158.7816</v>
      </c>
      <c r="E32" s="5">
        <v>0</v>
      </c>
      <c r="F32" s="6">
        <f t="shared" si="3"/>
        <v>3066867158.7816</v>
      </c>
      <c r="G32" s="7">
        <v>38446982.479999997</v>
      </c>
      <c r="H32" s="7">
        <v>0</v>
      </c>
      <c r="I32" s="5">
        <v>347813959.43000001</v>
      </c>
      <c r="J32" s="8">
        <f t="shared" si="0"/>
        <v>2680606216.8716002</v>
      </c>
      <c r="K32" s="6">
        <v>4105199.0377000002</v>
      </c>
      <c r="L32" s="8">
        <v>876841666.93760002</v>
      </c>
      <c r="M32" s="20">
        <f t="shared" si="1"/>
        <v>3947814024.7569003</v>
      </c>
      <c r="N32" s="9">
        <f t="shared" si="2"/>
        <v>3561553082.8469005</v>
      </c>
      <c r="O32" s="1">
        <v>23</v>
      </c>
    </row>
    <row r="33" spans="1:15" ht="18" customHeight="1" x14ac:dyDescent="0.2">
      <c r="A33" s="1">
        <v>24</v>
      </c>
      <c r="B33" s="29" t="s">
        <v>45</v>
      </c>
      <c r="C33" s="24">
        <v>20</v>
      </c>
      <c r="D33" s="5">
        <v>4615465500.7435999</v>
      </c>
      <c r="E33" s="5">
        <v>130014623.53</v>
      </c>
      <c r="F33" s="6">
        <f t="shared" si="3"/>
        <v>4745480124.2735996</v>
      </c>
      <c r="G33" s="7">
        <v>847844680.25</v>
      </c>
      <c r="H33" s="7">
        <v>2000000000</v>
      </c>
      <c r="I33" s="5">
        <v>0</v>
      </c>
      <c r="J33" s="8">
        <f t="shared" si="0"/>
        <v>1897635444.0235996</v>
      </c>
      <c r="K33" s="6">
        <v>6178097.5670999996</v>
      </c>
      <c r="L33" s="8">
        <v>7811620765.6836996</v>
      </c>
      <c r="M33" s="20">
        <f t="shared" si="1"/>
        <v>12563278987.524399</v>
      </c>
      <c r="N33" s="9">
        <f t="shared" si="2"/>
        <v>9715434307.2743988</v>
      </c>
      <c r="O33" s="1">
        <v>24</v>
      </c>
    </row>
    <row r="34" spans="1:15" ht="18" customHeight="1" x14ac:dyDescent="0.2">
      <c r="A34" s="1">
        <v>25</v>
      </c>
      <c r="B34" s="29" t="s">
        <v>46</v>
      </c>
      <c r="C34" s="24">
        <v>13</v>
      </c>
      <c r="D34" s="5">
        <v>3177280966.4431</v>
      </c>
      <c r="E34" s="5">
        <v>0</v>
      </c>
      <c r="F34" s="6">
        <f t="shared" si="3"/>
        <v>3177280966.4431</v>
      </c>
      <c r="G34" s="7">
        <v>28549784.100000001</v>
      </c>
      <c r="H34" s="7">
        <v>101637860.22</v>
      </c>
      <c r="I34" s="5">
        <v>124304116.61</v>
      </c>
      <c r="J34" s="8">
        <f t="shared" si="0"/>
        <v>2922789205.5131001</v>
      </c>
      <c r="K34" s="6">
        <v>4252995.0241999999</v>
      </c>
      <c r="L34" s="8">
        <v>796569593.71440005</v>
      </c>
      <c r="M34" s="20">
        <f t="shared" si="1"/>
        <v>3978103555.1816998</v>
      </c>
      <c r="N34" s="9">
        <f t="shared" si="2"/>
        <v>3723611794.2517004</v>
      </c>
      <c r="O34" s="1">
        <v>25</v>
      </c>
    </row>
    <row r="35" spans="1:15" ht="18" customHeight="1" x14ac:dyDescent="0.2">
      <c r="A35" s="1">
        <v>26</v>
      </c>
      <c r="B35" s="29" t="s">
        <v>47</v>
      </c>
      <c r="C35" s="24">
        <v>25</v>
      </c>
      <c r="D35" s="5">
        <v>4081075936.0848999</v>
      </c>
      <c r="E35" s="5">
        <v>0</v>
      </c>
      <c r="F35" s="6">
        <f t="shared" si="3"/>
        <v>4081075936.0848999</v>
      </c>
      <c r="G35" s="7">
        <v>33862068.649999999</v>
      </c>
      <c r="H35" s="7">
        <v>275631992.38</v>
      </c>
      <c r="I35" s="5">
        <v>287820165.17000002</v>
      </c>
      <c r="J35" s="8">
        <f t="shared" si="0"/>
        <v>3483761709.8848996</v>
      </c>
      <c r="K35" s="6">
        <v>5462782.7481000004</v>
      </c>
      <c r="L35" s="8">
        <v>975451442.05869997</v>
      </c>
      <c r="M35" s="20">
        <f t="shared" si="1"/>
        <v>5061990160.8916998</v>
      </c>
      <c r="N35" s="9">
        <f t="shared" si="2"/>
        <v>4464675934.691699</v>
      </c>
      <c r="O35" s="1">
        <v>26</v>
      </c>
    </row>
    <row r="36" spans="1:15" ht="18" customHeight="1" x14ac:dyDescent="0.2">
      <c r="A36" s="1">
        <v>27</v>
      </c>
      <c r="B36" s="29" t="s">
        <v>48</v>
      </c>
      <c r="C36" s="24">
        <v>20</v>
      </c>
      <c r="D36" s="5">
        <v>3200878637.7870998</v>
      </c>
      <c r="E36" s="5">
        <v>0</v>
      </c>
      <c r="F36" s="6">
        <f t="shared" si="3"/>
        <v>3200878637.7870998</v>
      </c>
      <c r="G36" s="7">
        <v>69935871.299999997</v>
      </c>
      <c r="H36" s="7">
        <v>0</v>
      </c>
      <c r="I36" s="5">
        <v>1133331119.97</v>
      </c>
      <c r="J36" s="8">
        <f t="shared" si="0"/>
        <v>1997611646.5170996</v>
      </c>
      <c r="K36" s="6">
        <v>4284582.0257000001</v>
      </c>
      <c r="L36" s="8">
        <v>1310674824.2276001</v>
      </c>
      <c r="M36" s="20">
        <f t="shared" si="1"/>
        <v>4515838044.0403996</v>
      </c>
      <c r="N36" s="9">
        <f t="shared" si="2"/>
        <v>3312571052.7704</v>
      </c>
      <c r="O36" s="1">
        <v>27</v>
      </c>
    </row>
    <row r="37" spans="1:15" ht="18" customHeight="1" x14ac:dyDescent="0.2">
      <c r="A37" s="1">
        <v>28</v>
      </c>
      <c r="B37" s="29" t="s">
        <v>49</v>
      </c>
      <c r="C37" s="24">
        <v>18</v>
      </c>
      <c r="D37" s="5">
        <v>3207219936.8457999</v>
      </c>
      <c r="E37" s="5">
        <v>1738147442.3828001</v>
      </c>
      <c r="F37" s="6">
        <f t="shared" si="3"/>
        <v>4945367379.2285995</v>
      </c>
      <c r="G37" s="7">
        <v>53057456.93</v>
      </c>
      <c r="H37" s="7">
        <v>307710850.69999999</v>
      </c>
      <c r="I37" s="5">
        <v>236499022.94999999</v>
      </c>
      <c r="J37" s="8">
        <f t="shared" si="0"/>
        <v>4348100048.6485996</v>
      </c>
      <c r="K37" s="6">
        <v>4293070.2625000002</v>
      </c>
      <c r="L37" s="8">
        <v>936398101.3125</v>
      </c>
      <c r="M37" s="20">
        <f t="shared" si="1"/>
        <v>5886058550.8035994</v>
      </c>
      <c r="N37" s="9">
        <f t="shared" si="2"/>
        <v>5288791220.2235994</v>
      </c>
      <c r="O37" s="1">
        <v>28</v>
      </c>
    </row>
    <row r="38" spans="1:15" ht="18" customHeight="1" x14ac:dyDescent="0.2">
      <c r="A38" s="1">
        <v>29</v>
      </c>
      <c r="B38" s="29" t="s">
        <v>50</v>
      </c>
      <c r="C38" s="24">
        <v>30</v>
      </c>
      <c r="D38" s="5">
        <v>3142200170.0282998</v>
      </c>
      <c r="E38" s="5">
        <v>0</v>
      </c>
      <c r="F38" s="6">
        <f t="shared" si="3"/>
        <v>3142200170.0282998</v>
      </c>
      <c r="G38" s="7">
        <v>100711658.43000001</v>
      </c>
      <c r="H38" s="7">
        <v>945881467</v>
      </c>
      <c r="I38" s="5">
        <v>1375047323.53</v>
      </c>
      <c r="J38" s="8">
        <f t="shared" si="0"/>
        <v>720559721.06830001</v>
      </c>
      <c r="K38" s="6">
        <v>4206037.1207999997</v>
      </c>
      <c r="L38" s="8">
        <v>930349984.53199995</v>
      </c>
      <c r="M38" s="20">
        <f t="shared" si="1"/>
        <v>4076756191.6810999</v>
      </c>
      <c r="N38" s="9">
        <f t="shared" si="2"/>
        <v>1655115742.7210999</v>
      </c>
      <c r="O38" s="1">
        <v>29</v>
      </c>
    </row>
    <row r="39" spans="1:15" ht="18" customHeight="1" x14ac:dyDescent="0.2">
      <c r="A39" s="1">
        <v>30</v>
      </c>
      <c r="B39" s="29" t="s">
        <v>51</v>
      </c>
      <c r="C39" s="24">
        <v>33</v>
      </c>
      <c r="D39" s="5">
        <v>3864288829.3748999</v>
      </c>
      <c r="E39" s="5">
        <v>0</v>
      </c>
      <c r="F39" s="6">
        <f t="shared" si="3"/>
        <v>3864288829.3748999</v>
      </c>
      <c r="G39" s="7">
        <v>122941928.58</v>
      </c>
      <c r="H39" s="7">
        <v>99912935</v>
      </c>
      <c r="I39" s="5">
        <v>399777987.94999999</v>
      </c>
      <c r="J39" s="8">
        <f t="shared" si="0"/>
        <v>3241655977.8449001</v>
      </c>
      <c r="K39" s="6">
        <v>5172599.2560000001</v>
      </c>
      <c r="L39" s="8">
        <v>1360428967.7344999</v>
      </c>
      <c r="M39" s="20">
        <f t="shared" si="1"/>
        <v>5229890396.3654003</v>
      </c>
      <c r="N39" s="9">
        <f t="shared" si="2"/>
        <v>4607257544.8353996</v>
      </c>
      <c r="O39" s="1">
        <v>30</v>
      </c>
    </row>
    <row r="40" spans="1:15" ht="18" customHeight="1" x14ac:dyDescent="0.2">
      <c r="A40" s="1">
        <v>31</v>
      </c>
      <c r="B40" s="29" t="s">
        <v>52</v>
      </c>
      <c r="C40" s="24">
        <v>17</v>
      </c>
      <c r="D40" s="5">
        <v>3597780243.4874001</v>
      </c>
      <c r="E40" s="5">
        <v>0</v>
      </c>
      <c r="F40" s="6">
        <f t="shared" si="3"/>
        <v>3597780243.4874001</v>
      </c>
      <c r="G40" s="7">
        <v>20264710.649999999</v>
      </c>
      <c r="H40" s="7">
        <v>609914612.08000004</v>
      </c>
      <c r="I40" s="5">
        <v>519429350.12</v>
      </c>
      <c r="J40" s="8">
        <f t="shared" si="0"/>
        <v>2448171570.6374002</v>
      </c>
      <c r="K40" s="6">
        <v>4815860.3646</v>
      </c>
      <c r="L40" s="8">
        <v>924636954.17809999</v>
      </c>
      <c r="M40" s="20">
        <f t="shared" si="1"/>
        <v>4527233058.0300999</v>
      </c>
      <c r="N40" s="9">
        <f t="shared" si="2"/>
        <v>3377624385.1801004</v>
      </c>
      <c r="O40" s="1">
        <v>31</v>
      </c>
    </row>
    <row r="41" spans="1:15" ht="18" customHeight="1" x14ac:dyDescent="0.2">
      <c r="A41" s="1">
        <v>32</v>
      </c>
      <c r="B41" s="29" t="s">
        <v>53</v>
      </c>
      <c r="C41" s="24">
        <v>23</v>
      </c>
      <c r="D41" s="5">
        <v>3715655672.6244001</v>
      </c>
      <c r="E41" s="5">
        <v>11158332919.5951</v>
      </c>
      <c r="F41" s="6">
        <f t="shared" si="3"/>
        <v>14873988592.219501</v>
      </c>
      <c r="G41" s="7">
        <v>55522490.880000003</v>
      </c>
      <c r="H41" s="7">
        <v>0</v>
      </c>
      <c r="I41" s="5">
        <v>1267549523.03</v>
      </c>
      <c r="J41" s="8">
        <f t="shared" si="0"/>
        <v>13550916578.309502</v>
      </c>
      <c r="K41" s="6">
        <v>4973644.2115000002</v>
      </c>
      <c r="L41" s="8">
        <v>1484146953.5516</v>
      </c>
      <c r="M41" s="20">
        <f t="shared" si="1"/>
        <v>16363109189.982601</v>
      </c>
      <c r="N41" s="9">
        <f t="shared" si="2"/>
        <v>15040037176.072601</v>
      </c>
      <c r="O41" s="1">
        <v>32</v>
      </c>
    </row>
    <row r="42" spans="1:15" ht="18" customHeight="1" x14ac:dyDescent="0.2">
      <c r="A42" s="1">
        <v>33</v>
      </c>
      <c r="B42" s="29" t="s">
        <v>54</v>
      </c>
      <c r="C42" s="24">
        <v>23</v>
      </c>
      <c r="D42" s="5">
        <v>3797062780.0995002</v>
      </c>
      <c r="E42" s="5">
        <v>0</v>
      </c>
      <c r="F42" s="6">
        <f t="shared" si="3"/>
        <v>3797062780.0995002</v>
      </c>
      <c r="G42" s="7">
        <v>35244761.729999997</v>
      </c>
      <c r="H42" s="7">
        <v>0</v>
      </c>
      <c r="I42" s="5">
        <v>573519483.79999995</v>
      </c>
      <c r="J42" s="8">
        <f t="shared" si="0"/>
        <v>3188298534.5695</v>
      </c>
      <c r="K42" s="6">
        <v>5082612.8631999996</v>
      </c>
      <c r="L42" s="8">
        <v>942102302.68649995</v>
      </c>
      <c r="M42" s="20">
        <f t="shared" si="1"/>
        <v>4744247695.6492004</v>
      </c>
      <c r="N42" s="9">
        <f t="shared" si="2"/>
        <v>4135483450.1192002</v>
      </c>
      <c r="O42" s="1">
        <v>33</v>
      </c>
    </row>
    <row r="43" spans="1:15" ht="18" customHeight="1" x14ac:dyDescent="0.2">
      <c r="A43" s="1">
        <v>34</v>
      </c>
      <c r="B43" s="29" t="s">
        <v>55</v>
      </c>
      <c r="C43" s="24">
        <v>16</v>
      </c>
      <c r="D43" s="5">
        <v>3318791514.5654001</v>
      </c>
      <c r="E43" s="5">
        <v>0</v>
      </c>
      <c r="F43" s="6">
        <f t="shared" si="3"/>
        <v>3318791514.5654001</v>
      </c>
      <c r="G43" s="7">
        <v>17865776.940000001</v>
      </c>
      <c r="H43" s="7">
        <v>0</v>
      </c>
      <c r="I43" s="5">
        <v>446352804.32999998</v>
      </c>
      <c r="J43" s="8">
        <f t="shared" si="0"/>
        <v>2854572933.2954001</v>
      </c>
      <c r="K43" s="6">
        <v>4442415.9987000003</v>
      </c>
      <c r="L43" s="8">
        <v>823114346.41330004</v>
      </c>
      <c r="M43" s="20">
        <f t="shared" si="1"/>
        <v>4146348276.9774003</v>
      </c>
      <c r="N43" s="9">
        <f t="shared" si="2"/>
        <v>3682129695.7074003</v>
      </c>
      <c r="O43" s="1">
        <v>34</v>
      </c>
    </row>
    <row r="44" spans="1:15" ht="18" customHeight="1" x14ac:dyDescent="0.2">
      <c r="A44" s="1">
        <v>35</v>
      </c>
      <c r="B44" s="29" t="s">
        <v>56</v>
      </c>
      <c r="C44" s="24">
        <v>17</v>
      </c>
      <c r="D44" s="5">
        <v>3421248019.9456</v>
      </c>
      <c r="E44" s="5">
        <v>0</v>
      </c>
      <c r="F44" s="6">
        <f t="shared" si="3"/>
        <v>3421248019.9456</v>
      </c>
      <c r="G44" s="7">
        <v>33411095.780000001</v>
      </c>
      <c r="H44" s="7">
        <v>0</v>
      </c>
      <c r="I44" s="5">
        <v>89972595.590000004</v>
      </c>
      <c r="J44" s="8">
        <f t="shared" si="0"/>
        <v>3297864328.5755997</v>
      </c>
      <c r="K44" s="6">
        <v>4579560.6239999998</v>
      </c>
      <c r="L44" s="8">
        <v>827217370.84819996</v>
      </c>
      <c r="M44" s="20">
        <f t="shared" si="1"/>
        <v>4253044951.4177999</v>
      </c>
      <c r="N44" s="9">
        <f t="shared" si="2"/>
        <v>4129661260.0477996</v>
      </c>
      <c r="O44" s="1">
        <v>35</v>
      </c>
    </row>
    <row r="45" spans="1:15" ht="18" customHeight="1" thickBot="1" x14ac:dyDescent="0.25">
      <c r="A45" s="1">
        <v>36</v>
      </c>
      <c r="B45" s="29" t="s">
        <v>57</v>
      </c>
      <c r="C45" s="24">
        <v>14</v>
      </c>
      <c r="D45" s="5">
        <v>3428534279.2420001</v>
      </c>
      <c r="E45" s="5">
        <v>0</v>
      </c>
      <c r="F45" s="6">
        <f t="shared" si="3"/>
        <v>3428534279.2420001</v>
      </c>
      <c r="G45" s="7">
        <v>21475442.949999999</v>
      </c>
      <c r="H45" s="7">
        <v>488822936.86000001</v>
      </c>
      <c r="I45" s="5">
        <v>780842346.25999999</v>
      </c>
      <c r="J45" s="8">
        <f t="shared" si="0"/>
        <v>2137393553.1720002</v>
      </c>
      <c r="K45" s="6">
        <v>4589313.7509000003</v>
      </c>
      <c r="L45" s="8">
        <v>911572982.17429996</v>
      </c>
      <c r="M45" s="20">
        <f t="shared" si="1"/>
        <v>4344696575.1672001</v>
      </c>
      <c r="N45" s="9">
        <f t="shared" si="2"/>
        <v>3053555849.0972004</v>
      </c>
      <c r="O45" s="1">
        <v>36</v>
      </c>
    </row>
    <row r="46" spans="1:15" ht="18" customHeight="1" thickTop="1" thickBot="1" x14ac:dyDescent="0.3">
      <c r="A46" s="1"/>
      <c r="B46" s="122" t="s">
        <v>878</v>
      </c>
      <c r="C46" s="123"/>
      <c r="D46" s="10">
        <f>SUM(D10:D45)</f>
        <v>130648922758.9682</v>
      </c>
      <c r="E46" s="10">
        <f t="shared" ref="E46:N46" si="4">SUM(E10:E45)</f>
        <v>57486527106.165596</v>
      </c>
      <c r="F46" s="10">
        <f t="shared" si="4"/>
        <v>188135449865.13382</v>
      </c>
      <c r="G46" s="10">
        <f t="shared" si="4"/>
        <v>2850090984.7400002</v>
      </c>
      <c r="H46" s="10">
        <f t="shared" si="4"/>
        <v>8803457719.2900009</v>
      </c>
      <c r="I46" s="10">
        <f t="shared" si="4"/>
        <v>18728810740.386703</v>
      </c>
      <c r="J46" s="10">
        <f t="shared" si="4"/>
        <v>157753090420.71713</v>
      </c>
      <c r="K46" s="10">
        <f>SUM(K10:K45)</f>
        <v>174881990.06420001</v>
      </c>
      <c r="L46" s="10">
        <f>SUM(L10:L45)</f>
        <v>42934579385.329781</v>
      </c>
      <c r="M46" s="10">
        <f t="shared" si="4"/>
        <v>231244911240.52774</v>
      </c>
      <c r="N46" s="10">
        <f t="shared" si="4"/>
        <v>200862551796.11108</v>
      </c>
    </row>
    <row r="47" spans="1:15" ht="13.5" thickTop="1" x14ac:dyDescent="0.2">
      <c r="B47" t="s">
        <v>17</v>
      </c>
      <c r="I47" s="30"/>
      <c r="J47" s="30"/>
      <c r="K47" s="30"/>
      <c r="L47" s="32"/>
    </row>
    <row r="48" spans="1:15" x14ac:dyDescent="0.2">
      <c r="B48" t="s">
        <v>909</v>
      </c>
      <c r="I48" s="31"/>
      <c r="J48" s="30"/>
      <c r="K48" s="30"/>
    </row>
    <row r="49" spans="1:14" x14ac:dyDescent="0.2">
      <c r="C49" s="21" t="s">
        <v>21</v>
      </c>
      <c r="N49" s="31"/>
    </row>
    <row r="50" spans="1:14" x14ac:dyDescent="0.2">
      <c r="C50" s="21"/>
      <c r="M50" s="30"/>
    </row>
    <row r="51" spans="1:14" x14ac:dyDescent="0.2">
      <c r="F51" s="30"/>
      <c r="M51" s="30"/>
    </row>
    <row r="53" spans="1:14" ht="20.25" x14ac:dyDescent="0.3">
      <c r="A53" s="26"/>
      <c r="H53" s="30"/>
    </row>
  </sheetData>
  <mergeCells count="17">
    <mergeCell ref="M7:M8"/>
    <mergeCell ref="N7:N8"/>
    <mergeCell ref="K7:K8"/>
    <mergeCell ref="A2:P2"/>
    <mergeCell ref="B46:C46"/>
    <mergeCell ref="G7:I7"/>
    <mergeCell ref="F7:F8"/>
    <mergeCell ref="E7:E8"/>
    <mergeCell ref="D7:D8"/>
    <mergeCell ref="C7:C8"/>
    <mergeCell ref="B7:B8"/>
    <mergeCell ref="A4:N4"/>
    <mergeCell ref="A7:A8"/>
    <mergeCell ref="O7:O8"/>
    <mergeCell ref="D5:N5"/>
    <mergeCell ref="J7:J8"/>
    <mergeCell ref="L7:L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zoomScale="97" workbookViewId="0">
      <pane xSplit="3" ySplit="3" topLeftCell="M434" activePane="bottomRight" state="frozen"/>
      <selection activeCell="B4" sqref="B4"/>
      <selection pane="topRight" activeCell="E4" sqref="E4"/>
      <selection pane="bottomLeft" activeCell="B7" sqref="B7"/>
      <selection pane="bottomRight" activeCell="B414" sqref="A414:XFD448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7" width="22" customWidth="1"/>
    <col min="8" max="8" width="18.42578125" customWidth="1"/>
    <col min="9" max="9" width="19.7109375" bestFit="1" customWidth="1"/>
    <col min="10" max="10" width="3.5703125" customWidth="1"/>
    <col min="11" max="11" width="4.7109375" style="17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26.25" hidden="1" x14ac:dyDescent="0.4">
      <c r="A2" s="27"/>
      <c r="B2" s="27"/>
      <c r="C2" s="27"/>
      <c r="D2" s="27"/>
      <c r="E2" s="27"/>
      <c r="F2" s="27"/>
      <c r="G2" s="45"/>
      <c r="H2" s="27"/>
      <c r="I2" s="27"/>
      <c r="J2" s="27"/>
      <c r="K2" s="27"/>
      <c r="L2" s="27"/>
      <c r="M2" s="27"/>
      <c r="N2" s="27"/>
      <c r="O2" s="27"/>
      <c r="P2" s="27"/>
      <c r="Q2" s="45"/>
      <c r="R2" s="27"/>
      <c r="S2" s="27"/>
    </row>
    <row r="3" spans="1:19" ht="18" x14ac:dyDescent="0.25">
      <c r="J3" s="23" t="s">
        <v>14</v>
      </c>
    </row>
    <row r="4" spans="1:19" ht="45" customHeight="1" x14ac:dyDescent="0.3">
      <c r="B4" s="129" t="s">
        <v>911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19" x14ac:dyDescent="0.2">
      <c r="J5" s="17"/>
    </row>
    <row r="6" spans="1:19" ht="91.5" customHeight="1" x14ac:dyDescent="0.2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879</v>
      </c>
      <c r="G6" s="109" t="s">
        <v>908</v>
      </c>
      <c r="H6" s="3" t="s">
        <v>9</v>
      </c>
      <c r="I6" s="3" t="s">
        <v>15</v>
      </c>
      <c r="J6" s="11"/>
      <c r="K6" s="18"/>
      <c r="L6" s="3" t="s">
        <v>7</v>
      </c>
      <c r="M6" s="3" t="s">
        <v>0</v>
      </c>
      <c r="N6" s="3" t="s">
        <v>8</v>
      </c>
      <c r="O6" s="3" t="s">
        <v>4</v>
      </c>
      <c r="P6" s="3" t="s">
        <v>879</v>
      </c>
      <c r="Q6" s="109" t="s">
        <v>908</v>
      </c>
      <c r="R6" s="3" t="s">
        <v>9</v>
      </c>
      <c r="S6" s="3" t="s">
        <v>15</v>
      </c>
    </row>
    <row r="7" spans="1:19" ht="15.75" x14ac:dyDescent="0.25">
      <c r="A7" s="1"/>
      <c r="B7" s="1"/>
      <c r="C7" s="1"/>
      <c r="D7" s="1"/>
      <c r="E7" s="66" t="s">
        <v>898</v>
      </c>
      <c r="F7" s="66" t="s">
        <v>898</v>
      </c>
      <c r="G7" s="66" t="s">
        <v>898</v>
      </c>
      <c r="H7" s="66" t="s">
        <v>898</v>
      </c>
      <c r="I7" s="66" t="s">
        <v>898</v>
      </c>
      <c r="J7" s="11"/>
      <c r="K7" s="18"/>
      <c r="L7" s="4"/>
      <c r="M7" s="4"/>
      <c r="N7" s="4"/>
      <c r="O7" s="66" t="s">
        <v>898</v>
      </c>
      <c r="P7" s="66" t="s">
        <v>898</v>
      </c>
      <c r="Q7" s="66" t="s">
        <v>898</v>
      </c>
      <c r="R7" s="66" t="s">
        <v>898</v>
      </c>
      <c r="S7" s="66" t="s">
        <v>898</v>
      </c>
    </row>
    <row r="8" spans="1:19" ht="24.95" customHeight="1" x14ac:dyDescent="0.2">
      <c r="A8" s="134">
        <v>1</v>
      </c>
      <c r="B8" s="130" t="s">
        <v>22</v>
      </c>
      <c r="C8" s="1">
        <v>1</v>
      </c>
      <c r="D8" s="5" t="s">
        <v>61</v>
      </c>
      <c r="E8" s="5">
        <v>107106318.8311</v>
      </c>
      <c r="F8" s="5">
        <v>0</v>
      </c>
      <c r="G8" s="5">
        <v>143368.6998</v>
      </c>
      <c r="H8" s="5">
        <v>27723753.542199999</v>
      </c>
      <c r="I8" s="6">
        <f>E8+F8+G8+H8</f>
        <v>134973441.0731</v>
      </c>
      <c r="J8" s="11"/>
      <c r="K8" s="133">
        <v>19</v>
      </c>
      <c r="L8" s="130" t="s">
        <v>40</v>
      </c>
      <c r="M8" s="12">
        <v>26</v>
      </c>
      <c r="N8" s="5" t="s">
        <v>442</v>
      </c>
      <c r="O8" s="5">
        <v>113386225.9085</v>
      </c>
      <c r="P8" s="5">
        <v>0</v>
      </c>
      <c r="Q8" s="5">
        <v>151774.75949999999</v>
      </c>
      <c r="R8" s="5">
        <v>28033210.777399998</v>
      </c>
      <c r="S8" s="6">
        <f>O8+P8+Q8+R8</f>
        <v>141571211.4454</v>
      </c>
    </row>
    <row r="9" spans="1:19" ht="24.95" customHeight="1" x14ac:dyDescent="0.2">
      <c r="A9" s="134"/>
      <c r="B9" s="131"/>
      <c r="C9" s="1">
        <v>2</v>
      </c>
      <c r="D9" s="5" t="s">
        <v>62</v>
      </c>
      <c r="E9" s="5">
        <v>178692940.14140001</v>
      </c>
      <c r="F9" s="5">
        <v>0</v>
      </c>
      <c r="G9" s="5">
        <v>239191.99890000001</v>
      </c>
      <c r="H9" s="5">
        <v>48102037.6558</v>
      </c>
      <c r="I9" s="6">
        <f t="shared" ref="I9:I72" si="0">E9+F9+G9+H9</f>
        <v>227034169.79610002</v>
      </c>
      <c r="J9" s="11"/>
      <c r="K9" s="133"/>
      <c r="L9" s="131"/>
      <c r="M9" s="12">
        <v>27</v>
      </c>
      <c r="N9" s="5" t="s">
        <v>443</v>
      </c>
      <c r="O9" s="5">
        <v>111042951.88429999</v>
      </c>
      <c r="P9" s="5">
        <v>0</v>
      </c>
      <c r="Q9" s="5">
        <v>148638.13649999999</v>
      </c>
      <c r="R9" s="5">
        <v>30196427.563700002</v>
      </c>
      <c r="S9" s="6">
        <f t="shared" ref="S9:S72" si="1">O9+P9+Q9+R9</f>
        <v>141388017.58449998</v>
      </c>
    </row>
    <row r="10" spans="1:19" ht="24.95" customHeight="1" x14ac:dyDescent="0.2">
      <c r="A10" s="134"/>
      <c r="B10" s="131"/>
      <c r="C10" s="1">
        <v>3</v>
      </c>
      <c r="D10" s="5" t="s">
        <v>63</v>
      </c>
      <c r="E10" s="5">
        <v>125730157.457</v>
      </c>
      <c r="F10" s="5">
        <v>0</v>
      </c>
      <c r="G10" s="5">
        <v>168297.9062</v>
      </c>
      <c r="H10" s="5">
        <v>31763673.4542</v>
      </c>
      <c r="I10" s="6">
        <f t="shared" si="0"/>
        <v>157662128.81740001</v>
      </c>
      <c r="J10" s="11"/>
      <c r="K10" s="133"/>
      <c r="L10" s="131"/>
      <c r="M10" s="12">
        <v>28</v>
      </c>
      <c r="N10" s="5" t="s">
        <v>444</v>
      </c>
      <c r="O10" s="5">
        <v>111143470.4614</v>
      </c>
      <c r="P10" s="5">
        <v>0</v>
      </c>
      <c r="Q10" s="5">
        <v>148772.68700000001</v>
      </c>
      <c r="R10" s="5">
        <v>29682532.3334</v>
      </c>
      <c r="S10" s="6">
        <f t="shared" si="1"/>
        <v>140974775.48180002</v>
      </c>
    </row>
    <row r="11" spans="1:19" ht="24.95" customHeight="1" x14ac:dyDescent="0.2">
      <c r="A11" s="134"/>
      <c r="B11" s="131"/>
      <c r="C11" s="1">
        <v>4</v>
      </c>
      <c r="D11" s="5" t="s">
        <v>64</v>
      </c>
      <c r="E11" s="5">
        <v>128105413.1356</v>
      </c>
      <c r="F11" s="5">
        <v>0</v>
      </c>
      <c r="G11" s="5">
        <v>171477.3388</v>
      </c>
      <c r="H11" s="5">
        <v>33174663.053199999</v>
      </c>
      <c r="I11" s="6">
        <f t="shared" si="0"/>
        <v>161451553.52759999</v>
      </c>
      <c r="J11" s="11"/>
      <c r="K11" s="133"/>
      <c r="L11" s="131"/>
      <c r="M11" s="12">
        <v>29</v>
      </c>
      <c r="N11" s="5" t="s">
        <v>445</v>
      </c>
      <c r="O11" s="5">
        <v>131723456.9038</v>
      </c>
      <c r="P11" s="5">
        <v>0</v>
      </c>
      <c r="Q11" s="5">
        <v>176320.32320000001</v>
      </c>
      <c r="R11" s="5">
        <v>35207711.235299997</v>
      </c>
      <c r="S11" s="6">
        <f t="shared" si="1"/>
        <v>167107488.4623</v>
      </c>
    </row>
    <row r="12" spans="1:19" ht="24.95" customHeight="1" x14ac:dyDescent="0.2">
      <c r="A12" s="134"/>
      <c r="B12" s="131"/>
      <c r="C12" s="1">
        <v>5</v>
      </c>
      <c r="D12" s="5" t="s">
        <v>65</v>
      </c>
      <c r="E12" s="5">
        <v>116601015.5363</v>
      </c>
      <c r="F12" s="5">
        <v>0</v>
      </c>
      <c r="G12" s="5">
        <v>156077.96230000001</v>
      </c>
      <c r="H12" s="5">
        <v>29688703.905999999</v>
      </c>
      <c r="I12" s="6">
        <f t="shared" si="0"/>
        <v>146445797.40459999</v>
      </c>
      <c r="J12" s="11"/>
      <c r="K12" s="133"/>
      <c r="L12" s="131"/>
      <c r="M12" s="12">
        <v>30</v>
      </c>
      <c r="N12" s="5" t="s">
        <v>446</v>
      </c>
      <c r="O12" s="5">
        <v>132753926.5696</v>
      </c>
      <c r="P12" s="5">
        <v>0</v>
      </c>
      <c r="Q12" s="5">
        <v>177699.67310000001</v>
      </c>
      <c r="R12" s="5">
        <v>34653428.400300004</v>
      </c>
      <c r="S12" s="6">
        <f t="shared" si="1"/>
        <v>167585054.64300001</v>
      </c>
    </row>
    <row r="13" spans="1:19" ht="24.95" customHeight="1" x14ac:dyDescent="0.2">
      <c r="A13" s="134"/>
      <c r="B13" s="131"/>
      <c r="C13" s="1">
        <v>6</v>
      </c>
      <c r="D13" s="5" t="s">
        <v>66</v>
      </c>
      <c r="E13" s="5">
        <v>120418710.0575</v>
      </c>
      <c r="F13" s="5">
        <v>0</v>
      </c>
      <c r="G13" s="5">
        <v>161188.19209999999</v>
      </c>
      <c r="H13" s="5">
        <v>30702645.347600002</v>
      </c>
      <c r="I13" s="6">
        <f t="shared" si="0"/>
        <v>151282543.59720001</v>
      </c>
      <c r="J13" s="11"/>
      <c r="K13" s="133"/>
      <c r="L13" s="131"/>
      <c r="M13" s="12">
        <v>31</v>
      </c>
      <c r="N13" s="5" t="s">
        <v>46</v>
      </c>
      <c r="O13" s="5">
        <v>229528020.88</v>
      </c>
      <c r="P13" s="5">
        <v>0</v>
      </c>
      <c r="Q13" s="5">
        <v>307238.02549999999</v>
      </c>
      <c r="R13" s="5">
        <v>59315954.888800003</v>
      </c>
      <c r="S13" s="6">
        <f t="shared" si="1"/>
        <v>289151213.79430002</v>
      </c>
    </row>
    <row r="14" spans="1:19" ht="24.95" customHeight="1" x14ac:dyDescent="0.2">
      <c r="A14" s="134"/>
      <c r="B14" s="131"/>
      <c r="C14" s="1">
        <v>7</v>
      </c>
      <c r="D14" s="5" t="s">
        <v>67</v>
      </c>
      <c r="E14" s="5">
        <v>116838402.35870001</v>
      </c>
      <c r="F14" s="5">
        <v>0</v>
      </c>
      <c r="G14" s="5">
        <v>156395.71979999999</v>
      </c>
      <c r="H14" s="5">
        <v>29480582.1349</v>
      </c>
      <c r="I14" s="6">
        <f t="shared" si="0"/>
        <v>146475380.21340001</v>
      </c>
      <c r="J14" s="11"/>
      <c r="K14" s="133"/>
      <c r="L14" s="131"/>
      <c r="M14" s="12">
        <v>32</v>
      </c>
      <c r="N14" s="5" t="s">
        <v>447</v>
      </c>
      <c r="O14" s="5">
        <v>114965517.63519999</v>
      </c>
      <c r="P14" s="5">
        <v>0</v>
      </c>
      <c r="Q14" s="5">
        <v>153888.74309999999</v>
      </c>
      <c r="R14" s="5">
        <v>30250406.531300001</v>
      </c>
      <c r="S14" s="6">
        <f t="shared" si="1"/>
        <v>145369812.90959999</v>
      </c>
    </row>
    <row r="15" spans="1:19" ht="24.95" customHeight="1" x14ac:dyDescent="0.2">
      <c r="A15" s="134"/>
      <c r="B15" s="131"/>
      <c r="C15" s="1">
        <v>8</v>
      </c>
      <c r="D15" s="5" t="s">
        <v>68</v>
      </c>
      <c r="E15" s="5">
        <v>113924727.8636</v>
      </c>
      <c r="F15" s="5">
        <v>0</v>
      </c>
      <c r="G15" s="5">
        <v>152495.579</v>
      </c>
      <c r="H15" s="5">
        <v>28171688.793099999</v>
      </c>
      <c r="I15" s="6">
        <f t="shared" si="0"/>
        <v>142248912.23570001</v>
      </c>
      <c r="J15" s="11"/>
      <c r="K15" s="133"/>
      <c r="L15" s="131"/>
      <c r="M15" s="12">
        <v>33</v>
      </c>
      <c r="N15" s="5" t="s">
        <v>448</v>
      </c>
      <c r="O15" s="5">
        <v>113778044.34639999</v>
      </c>
      <c r="P15" s="5">
        <v>0</v>
      </c>
      <c r="Q15" s="5">
        <v>152299.23370000001</v>
      </c>
      <c r="R15" s="5">
        <v>27632040.121300001</v>
      </c>
      <c r="S15" s="6">
        <f t="shared" si="1"/>
        <v>141562383.70140001</v>
      </c>
    </row>
    <row r="16" spans="1:19" ht="24.95" customHeight="1" x14ac:dyDescent="0.2">
      <c r="A16" s="134"/>
      <c r="B16" s="131"/>
      <c r="C16" s="1">
        <v>9</v>
      </c>
      <c r="D16" s="5" t="s">
        <v>69</v>
      </c>
      <c r="E16" s="5">
        <v>122908557.8679</v>
      </c>
      <c r="F16" s="5">
        <v>0</v>
      </c>
      <c r="G16" s="5">
        <v>164521.01360000001</v>
      </c>
      <c r="H16" s="5">
        <v>31359282.095899999</v>
      </c>
      <c r="I16" s="6">
        <f t="shared" si="0"/>
        <v>154432360.9774</v>
      </c>
      <c r="J16" s="11"/>
      <c r="K16" s="133"/>
      <c r="L16" s="131"/>
      <c r="M16" s="12">
        <v>34</v>
      </c>
      <c r="N16" s="5" t="s">
        <v>449</v>
      </c>
      <c r="O16" s="5">
        <v>136195200.73320001</v>
      </c>
      <c r="P16" s="5">
        <v>0</v>
      </c>
      <c r="Q16" s="5">
        <v>182306.04</v>
      </c>
      <c r="R16" s="5">
        <v>35551875.4639</v>
      </c>
      <c r="S16" s="6">
        <f t="shared" si="1"/>
        <v>171929382.23710001</v>
      </c>
    </row>
    <row r="17" spans="1:19" ht="24.95" customHeight="1" x14ac:dyDescent="0.2">
      <c r="A17" s="134"/>
      <c r="B17" s="131"/>
      <c r="C17" s="1">
        <v>10</v>
      </c>
      <c r="D17" s="5" t="s">
        <v>70</v>
      </c>
      <c r="E17" s="5">
        <v>124727316.73370001</v>
      </c>
      <c r="F17" s="5">
        <v>0</v>
      </c>
      <c r="G17" s="5">
        <v>166955.53940000001</v>
      </c>
      <c r="H17" s="5">
        <v>32487236.3926</v>
      </c>
      <c r="I17" s="6">
        <f t="shared" si="0"/>
        <v>157381508.66570002</v>
      </c>
      <c r="J17" s="11"/>
      <c r="K17" s="133"/>
      <c r="L17" s="131"/>
      <c r="M17" s="12">
        <v>35</v>
      </c>
      <c r="N17" s="5" t="s">
        <v>450</v>
      </c>
      <c r="O17" s="5">
        <v>112374167.9033</v>
      </c>
      <c r="P17" s="5">
        <v>0</v>
      </c>
      <c r="Q17" s="5">
        <v>150420.05480000001</v>
      </c>
      <c r="R17" s="5">
        <v>29939157.878400002</v>
      </c>
      <c r="S17" s="6">
        <f t="shared" si="1"/>
        <v>142463745.83650002</v>
      </c>
    </row>
    <row r="18" spans="1:19" ht="24.95" customHeight="1" x14ac:dyDescent="0.2">
      <c r="A18" s="134"/>
      <c r="B18" s="131"/>
      <c r="C18" s="1">
        <v>11</v>
      </c>
      <c r="D18" s="5" t="s">
        <v>71</v>
      </c>
      <c r="E18" s="5">
        <v>136399297.60960001</v>
      </c>
      <c r="F18" s="5">
        <v>0</v>
      </c>
      <c r="G18" s="5">
        <v>182579.23680000001</v>
      </c>
      <c r="H18" s="5">
        <v>36590732.964400001</v>
      </c>
      <c r="I18" s="6">
        <f t="shared" si="0"/>
        <v>173172609.81079999</v>
      </c>
      <c r="J18" s="11"/>
      <c r="K18" s="133"/>
      <c r="L18" s="131"/>
      <c r="M18" s="12">
        <v>36</v>
      </c>
      <c r="N18" s="5" t="s">
        <v>451</v>
      </c>
      <c r="O18" s="5">
        <v>142230051.99880001</v>
      </c>
      <c r="P18" s="5">
        <v>0</v>
      </c>
      <c r="Q18" s="5">
        <v>190384.07680000001</v>
      </c>
      <c r="R18" s="5">
        <v>37221423.029200003</v>
      </c>
      <c r="S18" s="6">
        <f t="shared" si="1"/>
        <v>179641859.10479999</v>
      </c>
    </row>
    <row r="19" spans="1:19" ht="24.95" customHeight="1" x14ac:dyDescent="0.2">
      <c r="A19" s="134"/>
      <c r="B19" s="131"/>
      <c r="C19" s="1">
        <v>12</v>
      </c>
      <c r="D19" s="5" t="s">
        <v>72</v>
      </c>
      <c r="E19" s="5">
        <v>131328276.0988</v>
      </c>
      <c r="F19" s="5">
        <v>0</v>
      </c>
      <c r="G19" s="5">
        <v>175791.34820000001</v>
      </c>
      <c r="H19" s="5">
        <v>34947401.914399996</v>
      </c>
      <c r="I19" s="6">
        <f t="shared" si="0"/>
        <v>166451469.36140001</v>
      </c>
      <c r="J19" s="11"/>
      <c r="K19" s="133"/>
      <c r="L19" s="131"/>
      <c r="M19" s="12">
        <v>37</v>
      </c>
      <c r="N19" s="5" t="s">
        <v>452</v>
      </c>
      <c r="O19" s="5">
        <v>124900786.8565</v>
      </c>
      <c r="P19" s="5">
        <v>0</v>
      </c>
      <c r="Q19" s="5">
        <v>167187.7403</v>
      </c>
      <c r="R19" s="5">
        <v>33941588.817699999</v>
      </c>
      <c r="S19" s="6">
        <f t="shared" si="1"/>
        <v>159009563.4145</v>
      </c>
    </row>
    <row r="20" spans="1:19" ht="24.95" customHeight="1" x14ac:dyDescent="0.2">
      <c r="A20" s="134"/>
      <c r="B20" s="131"/>
      <c r="C20" s="1">
        <v>13</v>
      </c>
      <c r="D20" s="5" t="s">
        <v>73</v>
      </c>
      <c r="E20" s="5">
        <v>100285168.4188</v>
      </c>
      <c r="F20" s="5">
        <v>0</v>
      </c>
      <c r="G20" s="5">
        <v>134238.15100000001</v>
      </c>
      <c r="H20" s="5">
        <v>26121776.307399999</v>
      </c>
      <c r="I20" s="6">
        <f t="shared" si="0"/>
        <v>126541182.87719999</v>
      </c>
      <c r="J20" s="11"/>
      <c r="K20" s="133"/>
      <c r="L20" s="131"/>
      <c r="M20" s="12">
        <v>38</v>
      </c>
      <c r="N20" s="5" t="s">
        <v>453</v>
      </c>
      <c r="O20" s="5">
        <v>129878536.902</v>
      </c>
      <c r="P20" s="5">
        <v>0</v>
      </c>
      <c r="Q20" s="5">
        <v>173850.77900000001</v>
      </c>
      <c r="R20" s="5">
        <v>35141235.943499997</v>
      </c>
      <c r="S20" s="6">
        <f t="shared" si="1"/>
        <v>165193623.62449998</v>
      </c>
    </row>
    <row r="21" spans="1:19" ht="24.95" customHeight="1" x14ac:dyDescent="0.2">
      <c r="A21" s="134"/>
      <c r="B21" s="131"/>
      <c r="C21" s="1">
        <v>14</v>
      </c>
      <c r="D21" s="5" t="s">
        <v>74</v>
      </c>
      <c r="E21" s="5">
        <v>94755786.167600006</v>
      </c>
      <c r="F21" s="5">
        <v>0</v>
      </c>
      <c r="G21" s="5">
        <v>126836.71709999999</v>
      </c>
      <c r="H21" s="5">
        <v>24591749.557999998</v>
      </c>
      <c r="I21" s="6">
        <f t="shared" si="0"/>
        <v>119474372.4427</v>
      </c>
      <c r="J21" s="11"/>
      <c r="K21" s="133"/>
      <c r="L21" s="131"/>
      <c r="M21" s="12">
        <v>39</v>
      </c>
      <c r="N21" s="5" t="s">
        <v>454</v>
      </c>
      <c r="O21" s="5">
        <v>102247335.5548</v>
      </c>
      <c r="P21" s="5">
        <v>0</v>
      </c>
      <c r="Q21" s="5">
        <v>136864.63800000001</v>
      </c>
      <c r="R21" s="5">
        <v>27177534.638</v>
      </c>
      <c r="S21" s="6">
        <f t="shared" si="1"/>
        <v>129561734.8308</v>
      </c>
    </row>
    <row r="22" spans="1:19" ht="24.95" customHeight="1" x14ac:dyDescent="0.2">
      <c r="A22" s="134"/>
      <c r="B22" s="131"/>
      <c r="C22" s="1">
        <v>15</v>
      </c>
      <c r="D22" s="5" t="s">
        <v>75</v>
      </c>
      <c r="E22" s="5">
        <v>98668528.731900007</v>
      </c>
      <c r="F22" s="5">
        <v>0</v>
      </c>
      <c r="G22" s="5">
        <v>132074.17480000001</v>
      </c>
      <c r="H22" s="5">
        <v>26504202.477200001</v>
      </c>
      <c r="I22" s="6">
        <f t="shared" si="0"/>
        <v>125304805.3839</v>
      </c>
      <c r="J22" s="11"/>
      <c r="K22" s="133"/>
      <c r="L22" s="131"/>
      <c r="M22" s="12">
        <v>40</v>
      </c>
      <c r="N22" s="5" t="s">
        <v>455</v>
      </c>
      <c r="O22" s="5">
        <v>112731318.5566</v>
      </c>
      <c r="P22" s="5">
        <v>0</v>
      </c>
      <c r="Q22" s="5">
        <v>150898.12390000001</v>
      </c>
      <c r="R22" s="5">
        <v>31038898.824499998</v>
      </c>
      <c r="S22" s="6">
        <f t="shared" si="1"/>
        <v>143921115.505</v>
      </c>
    </row>
    <row r="23" spans="1:19" ht="24.95" customHeight="1" x14ac:dyDescent="0.2">
      <c r="A23" s="134"/>
      <c r="B23" s="131"/>
      <c r="C23" s="1">
        <v>16</v>
      </c>
      <c r="D23" s="5" t="s">
        <v>76</v>
      </c>
      <c r="E23" s="5">
        <v>147082958.05500001</v>
      </c>
      <c r="F23" s="5">
        <v>0</v>
      </c>
      <c r="G23" s="5">
        <v>196880.00380000001</v>
      </c>
      <c r="H23" s="5">
        <v>35013619.549999997</v>
      </c>
      <c r="I23" s="6">
        <f t="shared" si="0"/>
        <v>182293457.60879999</v>
      </c>
      <c r="J23" s="11"/>
      <c r="K23" s="133"/>
      <c r="L23" s="131"/>
      <c r="M23" s="12">
        <v>41</v>
      </c>
      <c r="N23" s="5" t="s">
        <v>456</v>
      </c>
      <c r="O23" s="5">
        <v>139001719.33539999</v>
      </c>
      <c r="P23" s="5">
        <v>0</v>
      </c>
      <c r="Q23" s="5">
        <v>186062.7458</v>
      </c>
      <c r="R23" s="5">
        <v>35809531.633599997</v>
      </c>
      <c r="S23" s="6">
        <f t="shared" si="1"/>
        <v>174997313.71479997</v>
      </c>
    </row>
    <row r="24" spans="1:19" ht="24.95" customHeight="1" x14ac:dyDescent="0.2">
      <c r="A24" s="134"/>
      <c r="B24" s="132"/>
      <c r="C24" s="1">
        <v>17</v>
      </c>
      <c r="D24" s="5" t="s">
        <v>77</v>
      </c>
      <c r="E24" s="5">
        <v>127088303.97750001</v>
      </c>
      <c r="F24" s="5">
        <v>0</v>
      </c>
      <c r="G24" s="5">
        <v>170115.87270000001</v>
      </c>
      <c r="H24" s="5">
        <v>29725870.808400001</v>
      </c>
      <c r="I24" s="6">
        <f t="shared" si="0"/>
        <v>156984290.6586</v>
      </c>
      <c r="J24" s="11"/>
      <c r="K24" s="133"/>
      <c r="L24" s="131"/>
      <c r="M24" s="12">
        <v>42</v>
      </c>
      <c r="N24" s="5" t="s">
        <v>457</v>
      </c>
      <c r="O24" s="5">
        <v>162516874.78009999</v>
      </c>
      <c r="P24" s="5">
        <v>0</v>
      </c>
      <c r="Q24" s="5">
        <v>217539.29449999999</v>
      </c>
      <c r="R24" s="5">
        <v>44693194.292800002</v>
      </c>
      <c r="S24" s="6">
        <f t="shared" si="1"/>
        <v>207427608.36739999</v>
      </c>
    </row>
    <row r="25" spans="1:19" ht="24.95" customHeight="1" x14ac:dyDescent="0.2">
      <c r="A25" s="1"/>
      <c r="B25" s="124" t="s">
        <v>810</v>
      </c>
      <c r="C25" s="125"/>
      <c r="D25" s="126"/>
      <c r="E25" s="14">
        <f>SUM(E8:E24)</f>
        <v>2090661879.0420001</v>
      </c>
      <c r="F25" s="14">
        <f t="shared" ref="F25:I25" si="2">SUM(F8:F24)</f>
        <v>0</v>
      </c>
      <c r="G25" s="14">
        <f t="shared" si="2"/>
        <v>2798485.4543000003</v>
      </c>
      <c r="H25" s="14">
        <f t="shared" si="2"/>
        <v>536149619.95529997</v>
      </c>
      <c r="I25" s="14">
        <f t="shared" si="2"/>
        <v>2629609984.4516001</v>
      </c>
      <c r="J25" s="11"/>
      <c r="K25" s="133"/>
      <c r="L25" s="131"/>
      <c r="M25" s="12">
        <v>43</v>
      </c>
      <c r="N25" s="5" t="s">
        <v>458</v>
      </c>
      <c r="O25" s="5">
        <v>106058832.9043</v>
      </c>
      <c r="P25" s="5">
        <v>0</v>
      </c>
      <c r="Q25" s="5">
        <v>141966.57250000001</v>
      </c>
      <c r="R25" s="5">
        <v>29177783.897</v>
      </c>
      <c r="S25" s="6">
        <f t="shared" si="1"/>
        <v>135378583.37380001</v>
      </c>
    </row>
    <row r="26" spans="1:19" ht="24.95" customHeight="1" x14ac:dyDescent="0.2">
      <c r="A26" s="134">
        <v>2</v>
      </c>
      <c r="B26" s="130" t="s">
        <v>23</v>
      </c>
      <c r="C26" s="1">
        <v>1</v>
      </c>
      <c r="D26" s="5" t="s">
        <v>78</v>
      </c>
      <c r="E26" s="5">
        <v>130333202.6899</v>
      </c>
      <c r="F26" s="5">
        <v>0</v>
      </c>
      <c r="G26" s="5">
        <v>174459.37839999999</v>
      </c>
      <c r="H26" s="5">
        <v>31946070.087099999</v>
      </c>
      <c r="I26" s="6">
        <f t="shared" si="0"/>
        <v>162453732.15539998</v>
      </c>
      <c r="J26" s="11"/>
      <c r="K26" s="133"/>
      <c r="L26" s="132"/>
      <c r="M26" s="12">
        <v>44</v>
      </c>
      <c r="N26" s="5" t="s">
        <v>459</v>
      </c>
      <c r="O26" s="5">
        <v>124710423.7201</v>
      </c>
      <c r="P26" s="5">
        <v>0</v>
      </c>
      <c r="Q26" s="5">
        <v>166932.927</v>
      </c>
      <c r="R26" s="5">
        <v>32810864.7172</v>
      </c>
      <c r="S26" s="6">
        <f t="shared" si="1"/>
        <v>157688221.36430001</v>
      </c>
    </row>
    <row r="27" spans="1:19" ht="24.95" customHeight="1" x14ac:dyDescent="0.2">
      <c r="A27" s="134"/>
      <c r="B27" s="131"/>
      <c r="C27" s="1">
        <v>2</v>
      </c>
      <c r="D27" s="5" t="s">
        <v>79</v>
      </c>
      <c r="E27" s="5">
        <v>159221216.7432</v>
      </c>
      <c r="F27" s="5">
        <v>0</v>
      </c>
      <c r="G27" s="5">
        <v>213127.84409999999</v>
      </c>
      <c r="H27" s="5">
        <v>33687568.137699999</v>
      </c>
      <c r="I27" s="6">
        <f t="shared" si="0"/>
        <v>193121912.72499999</v>
      </c>
      <c r="J27" s="11"/>
      <c r="K27" s="25"/>
      <c r="L27" s="124" t="s">
        <v>828</v>
      </c>
      <c r="M27" s="125"/>
      <c r="N27" s="126"/>
      <c r="O27" s="14">
        <f>SUM(O8:O26)+3305268507.2186</f>
        <v>5756435371.0529003</v>
      </c>
      <c r="P27" s="14">
        <f t="shared" ref="P27" si="3">SUM(P8:P26)</f>
        <v>0</v>
      </c>
      <c r="Q27" s="14">
        <f>SUM(Q8:Q26)+4424314.5831</f>
        <v>7705359.1573000001</v>
      </c>
      <c r="R27" s="14">
        <f>SUM(R8:R26)+875778164.4859</f>
        <v>1523252965.4732001</v>
      </c>
      <c r="S27" s="14">
        <f>SUM(S8:S26)+4185470986.2876</f>
        <v>7287393695.6833992</v>
      </c>
    </row>
    <row r="28" spans="1:19" ht="24.95" customHeight="1" x14ac:dyDescent="0.2">
      <c r="A28" s="134"/>
      <c r="B28" s="131"/>
      <c r="C28" s="1">
        <v>3</v>
      </c>
      <c r="D28" s="5" t="s">
        <v>80</v>
      </c>
      <c r="E28" s="5">
        <v>135576911.67050001</v>
      </c>
      <c r="F28" s="5">
        <v>0</v>
      </c>
      <c r="G28" s="5">
        <v>181478.4203</v>
      </c>
      <c r="H28" s="5">
        <v>30904881.5055</v>
      </c>
      <c r="I28" s="6">
        <f t="shared" si="0"/>
        <v>166663271.59630001</v>
      </c>
      <c r="J28" s="11"/>
      <c r="K28" s="135">
        <v>20</v>
      </c>
      <c r="L28" s="130" t="s">
        <v>41</v>
      </c>
      <c r="M28" s="12">
        <v>1</v>
      </c>
      <c r="N28" s="5" t="s">
        <v>460</v>
      </c>
      <c r="O28" s="5">
        <v>126724039.9727</v>
      </c>
      <c r="P28" s="5">
        <v>0</v>
      </c>
      <c r="Q28" s="5">
        <v>169628.2819</v>
      </c>
      <c r="R28" s="5">
        <v>29217462.3444</v>
      </c>
      <c r="S28" s="6">
        <f t="shared" si="1"/>
        <v>156111130.59900001</v>
      </c>
    </row>
    <row r="29" spans="1:19" ht="24.95" customHeight="1" x14ac:dyDescent="0.2">
      <c r="A29" s="134"/>
      <c r="B29" s="131"/>
      <c r="C29" s="1">
        <v>4</v>
      </c>
      <c r="D29" s="5" t="s">
        <v>81</v>
      </c>
      <c r="E29" s="5">
        <v>118699539.6383</v>
      </c>
      <c r="F29" s="5">
        <v>0</v>
      </c>
      <c r="G29" s="5">
        <v>158886.9718</v>
      </c>
      <c r="H29" s="5">
        <v>28708877.9716</v>
      </c>
      <c r="I29" s="6">
        <f t="shared" si="0"/>
        <v>147567304.5817</v>
      </c>
      <c r="J29" s="11"/>
      <c r="K29" s="136"/>
      <c r="L29" s="131"/>
      <c r="M29" s="12">
        <v>2</v>
      </c>
      <c r="N29" s="5" t="s">
        <v>461</v>
      </c>
      <c r="O29" s="5">
        <v>130581693.77609999</v>
      </c>
      <c r="P29" s="5">
        <v>0</v>
      </c>
      <c r="Q29" s="5">
        <v>174791.99969999999</v>
      </c>
      <c r="R29" s="5">
        <v>31485094.293499999</v>
      </c>
      <c r="S29" s="6">
        <f t="shared" si="1"/>
        <v>162241580.0693</v>
      </c>
    </row>
    <row r="30" spans="1:19" ht="24.95" customHeight="1" x14ac:dyDescent="0.2">
      <c r="A30" s="134"/>
      <c r="B30" s="131"/>
      <c r="C30" s="1">
        <v>5</v>
      </c>
      <c r="D30" s="5" t="s">
        <v>82</v>
      </c>
      <c r="E30" s="5">
        <v>117457448.0389</v>
      </c>
      <c r="F30" s="5">
        <v>0</v>
      </c>
      <c r="G30" s="5">
        <v>157224.3523</v>
      </c>
      <c r="H30" s="5">
        <v>29767458.344599999</v>
      </c>
      <c r="I30" s="6">
        <f t="shared" si="0"/>
        <v>147382130.7358</v>
      </c>
      <c r="J30" s="11"/>
      <c r="K30" s="136"/>
      <c r="L30" s="131"/>
      <c r="M30" s="12">
        <v>3</v>
      </c>
      <c r="N30" s="5" t="s">
        <v>462</v>
      </c>
      <c r="O30" s="5">
        <v>142060546.4384</v>
      </c>
      <c r="P30" s="5">
        <v>0</v>
      </c>
      <c r="Q30" s="5">
        <v>190157.1827</v>
      </c>
      <c r="R30" s="5">
        <v>33056990.170400001</v>
      </c>
      <c r="S30" s="6">
        <f t="shared" si="1"/>
        <v>175307693.7915</v>
      </c>
    </row>
    <row r="31" spans="1:19" ht="24.95" customHeight="1" x14ac:dyDescent="0.2">
      <c r="A31" s="134"/>
      <c r="B31" s="131"/>
      <c r="C31" s="1">
        <v>6</v>
      </c>
      <c r="D31" s="5" t="s">
        <v>83</v>
      </c>
      <c r="E31" s="5">
        <v>125578937.6744</v>
      </c>
      <c r="F31" s="5">
        <v>0</v>
      </c>
      <c r="G31" s="5">
        <v>168095.48879999999</v>
      </c>
      <c r="H31" s="5">
        <v>31787225.058499999</v>
      </c>
      <c r="I31" s="6">
        <f t="shared" si="0"/>
        <v>157534258.22170001</v>
      </c>
      <c r="J31" s="11"/>
      <c r="K31" s="136"/>
      <c r="L31" s="131"/>
      <c r="M31" s="12">
        <v>4</v>
      </c>
      <c r="N31" s="5" t="s">
        <v>463</v>
      </c>
      <c r="O31" s="5">
        <v>133195890.6327</v>
      </c>
      <c r="P31" s="5">
        <v>0</v>
      </c>
      <c r="Q31" s="5">
        <v>178291.27050000001</v>
      </c>
      <c r="R31" s="5">
        <v>32312814.738499999</v>
      </c>
      <c r="S31" s="6">
        <f t="shared" si="1"/>
        <v>165686996.6417</v>
      </c>
    </row>
    <row r="32" spans="1:19" ht="24.95" customHeight="1" x14ac:dyDescent="0.2">
      <c r="A32" s="134"/>
      <c r="B32" s="131"/>
      <c r="C32" s="1">
        <v>7</v>
      </c>
      <c r="D32" s="5" t="s">
        <v>84</v>
      </c>
      <c r="E32" s="5">
        <v>136785572.00130001</v>
      </c>
      <c r="F32" s="5">
        <v>0</v>
      </c>
      <c r="G32" s="5">
        <v>183096.29</v>
      </c>
      <c r="H32" s="5">
        <v>31229463.865200002</v>
      </c>
      <c r="I32" s="6">
        <f t="shared" si="0"/>
        <v>168198132.15650001</v>
      </c>
      <c r="J32" s="11"/>
      <c r="K32" s="136"/>
      <c r="L32" s="131"/>
      <c r="M32" s="12">
        <v>5</v>
      </c>
      <c r="N32" s="5" t="s">
        <v>464</v>
      </c>
      <c r="O32" s="5">
        <v>124567220.64920001</v>
      </c>
      <c r="P32" s="5">
        <v>0</v>
      </c>
      <c r="Q32" s="5">
        <v>166741.24040000001</v>
      </c>
      <c r="R32" s="5">
        <v>29409738.261</v>
      </c>
      <c r="S32" s="6">
        <f t="shared" si="1"/>
        <v>154143700.15060002</v>
      </c>
    </row>
    <row r="33" spans="1:19" ht="24.95" customHeight="1" x14ac:dyDescent="0.2">
      <c r="A33" s="134"/>
      <c r="B33" s="131"/>
      <c r="C33" s="1">
        <v>8</v>
      </c>
      <c r="D33" s="5" t="s">
        <v>85</v>
      </c>
      <c r="E33" s="5">
        <v>143089118.87220001</v>
      </c>
      <c r="F33" s="5">
        <v>0</v>
      </c>
      <c r="G33" s="5">
        <v>191533.99309999999</v>
      </c>
      <c r="H33" s="5">
        <v>31187401.495499998</v>
      </c>
      <c r="I33" s="6">
        <f t="shared" si="0"/>
        <v>174468054.3608</v>
      </c>
      <c r="J33" s="11"/>
      <c r="K33" s="136"/>
      <c r="L33" s="131"/>
      <c r="M33" s="12">
        <v>6</v>
      </c>
      <c r="N33" s="5" t="s">
        <v>465</v>
      </c>
      <c r="O33" s="5">
        <v>116518275.1366</v>
      </c>
      <c r="P33" s="5">
        <v>0</v>
      </c>
      <c r="Q33" s="5">
        <v>155967.2089</v>
      </c>
      <c r="R33" s="5">
        <v>28460082.0337</v>
      </c>
      <c r="S33" s="6">
        <f t="shared" si="1"/>
        <v>145134324.37920001</v>
      </c>
    </row>
    <row r="34" spans="1:19" ht="24.95" customHeight="1" x14ac:dyDescent="0.2">
      <c r="A34" s="134"/>
      <c r="B34" s="131"/>
      <c r="C34" s="1">
        <v>9</v>
      </c>
      <c r="D34" s="5" t="s">
        <v>789</v>
      </c>
      <c r="E34" s="5">
        <v>124408869.50210001</v>
      </c>
      <c r="F34" s="5">
        <v>0</v>
      </c>
      <c r="G34" s="5">
        <v>166529.27720000001</v>
      </c>
      <c r="H34" s="5">
        <v>33105265.1943</v>
      </c>
      <c r="I34" s="6">
        <f t="shared" si="0"/>
        <v>157680663.9736</v>
      </c>
      <c r="J34" s="11"/>
      <c r="K34" s="136"/>
      <c r="L34" s="131"/>
      <c r="M34" s="12">
        <v>7</v>
      </c>
      <c r="N34" s="5" t="s">
        <v>466</v>
      </c>
      <c r="O34" s="5">
        <v>116899584.96950001</v>
      </c>
      <c r="P34" s="5">
        <v>0</v>
      </c>
      <c r="Q34" s="5">
        <v>156477.61670000001</v>
      </c>
      <c r="R34" s="5">
        <v>26919169.311099999</v>
      </c>
      <c r="S34" s="6">
        <f t="shared" si="1"/>
        <v>143975231.8973</v>
      </c>
    </row>
    <row r="35" spans="1:19" ht="24.95" customHeight="1" x14ac:dyDescent="0.2">
      <c r="A35" s="134"/>
      <c r="B35" s="131"/>
      <c r="C35" s="1">
        <v>10</v>
      </c>
      <c r="D35" s="5" t="s">
        <v>86</v>
      </c>
      <c r="E35" s="5">
        <v>111391781.7393</v>
      </c>
      <c r="F35" s="5">
        <v>0</v>
      </c>
      <c r="G35" s="5">
        <v>149105.06770000001</v>
      </c>
      <c r="H35" s="5">
        <v>27601471.754500002</v>
      </c>
      <c r="I35" s="6">
        <f t="shared" si="0"/>
        <v>139142358.56150001</v>
      </c>
      <c r="J35" s="11"/>
      <c r="K35" s="136"/>
      <c r="L35" s="131"/>
      <c r="M35" s="12">
        <v>8</v>
      </c>
      <c r="N35" s="5" t="s">
        <v>467</v>
      </c>
      <c r="O35" s="5">
        <v>125164369.04790001</v>
      </c>
      <c r="P35" s="5">
        <v>0</v>
      </c>
      <c r="Q35" s="5">
        <v>167540.56200000001</v>
      </c>
      <c r="R35" s="5">
        <v>28983510.542399999</v>
      </c>
      <c r="S35" s="6">
        <f t="shared" si="1"/>
        <v>154315420.1523</v>
      </c>
    </row>
    <row r="36" spans="1:19" ht="24.95" customHeight="1" x14ac:dyDescent="0.2">
      <c r="A36" s="134"/>
      <c r="B36" s="131"/>
      <c r="C36" s="1">
        <v>11</v>
      </c>
      <c r="D36" s="5" t="s">
        <v>87</v>
      </c>
      <c r="E36" s="5">
        <v>113198957.3804</v>
      </c>
      <c r="F36" s="5">
        <v>0</v>
      </c>
      <c r="G36" s="5">
        <v>151524.08850000001</v>
      </c>
      <c r="H36" s="5">
        <v>29020126.624499999</v>
      </c>
      <c r="I36" s="6">
        <f t="shared" si="0"/>
        <v>142370608.0934</v>
      </c>
      <c r="J36" s="11"/>
      <c r="K36" s="136"/>
      <c r="L36" s="131"/>
      <c r="M36" s="12">
        <v>9</v>
      </c>
      <c r="N36" s="5" t="s">
        <v>468</v>
      </c>
      <c r="O36" s="5">
        <v>117398227.2563</v>
      </c>
      <c r="P36" s="5">
        <v>0</v>
      </c>
      <c r="Q36" s="5">
        <v>157145.0815</v>
      </c>
      <c r="R36" s="5">
        <v>27692910.788600001</v>
      </c>
      <c r="S36" s="6">
        <f t="shared" si="1"/>
        <v>145248283.12639999</v>
      </c>
    </row>
    <row r="37" spans="1:19" ht="24.95" customHeight="1" x14ac:dyDescent="0.2">
      <c r="A37" s="134"/>
      <c r="B37" s="131"/>
      <c r="C37" s="1">
        <v>12</v>
      </c>
      <c r="D37" s="5" t="s">
        <v>88</v>
      </c>
      <c r="E37" s="5">
        <v>110829066.6314</v>
      </c>
      <c r="F37" s="5">
        <v>0</v>
      </c>
      <c r="G37" s="5">
        <v>148351.83730000001</v>
      </c>
      <c r="H37" s="5">
        <v>27499182.255100001</v>
      </c>
      <c r="I37" s="6">
        <f t="shared" si="0"/>
        <v>138476600.7238</v>
      </c>
      <c r="J37" s="11"/>
      <c r="K37" s="136"/>
      <c r="L37" s="131"/>
      <c r="M37" s="12">
        <v>10</v>
      </c>
      <c r="N37" s="5" t="s">
        <v>469</v>
      </c>
      <c r="O37" s="5">
        <v>141546285.33160001</v>
      </c>
      <c r="P37" s="5">
        <v>0</v>
      </c>
      <c r="Q37" s="5">
        <v>189468.81109999999</v>
      </c>
      <c r="R37" s="5">
        <v>33748990.228100002</v>
      </c>
      <c r="S37" s="6">
        <f t="shared" si="1"/>
        <v>175484744.37080002</v>
      </c>
    </row>
    <row r="38" spans="1:19" ht="24.95" customHeight="1" x14ac:dyDescent="0.2">
      <c r="A38" s="134"/>
      <c r="B38" s="131"/>
      <c r="C38" s="1">
        <v>13</v>
      </c>
      <c r="D38" s="5" t="s">
        <v>89</v>
      </c>
      <c r="E38" s="5">
        <v>128508685.44939999</v>
      </c>
      <c r="F38" s="5">
        <v>0</v>
      </c>
      <c r="G38" s="5">
        <v>172017.1447</v>
      </c>
      <c r="H38" s="5">
        <v>30199032.428800002</v>
      </c>
      <c r="I38" s="6">
        <f t="shared" si="0"/>
        <v>158879735.02289999</v>
      </c>
      <c r="J38" s="11"/>
      <c r="K38" s="136"/>
      <c r="L38" s="131"/>
      <c r="M38" s="12">
        <v>11</v>
      </c>
      <c r="N38" s="5" t="s">
        <v>470</v>
      </c>
      <c r="O38" s="5">
        <v>116820570.6724</v>
      </c>
      <c r="P38" s="5">
        <v>0</v>
      </c>
      <c r="Q38" s="5">
        <v>156371.851</v>
      </c>
      <c r="R38" s="5">
        <v>27327039.0277</v>
      </c>
      <c r="S38" s="6">
        <f t="shared" si="1"/>
        <v>144303981.55109999</v>
      </c>
    </row>
    <row r="39" spans="1:19" ht="24.95" customHeight="1" x14ac:dyDescent="0.2">
      <c r="A39" s="134"/>
      <c r="B39" s="131"/>
      <c r="C39" s="1">
        <v>14</v>
      </c>
      <c r="D39" s="5" t="s">
        <v>90</v>
      </c>
      <c r="E39" s="5">
        <v>124581559.8389</v>
      </c>
      <c r="F39" s="5">
        <v>0</v>
      </c>
      <c r="G39" s="5">
        <v>166760.4344</v>
      </c>
      <c r="H39" s="5">
        <v>30339004.142900001</v>
      </c>
      <c r="I39" s="6">
        <f t="shared" si="0"/>
        <v>155087324.41620001</v>
      </c>
      <c r="J39" s="11"/>
      <c r="K39" s="136"/>
      <c r="L39" s="131"/>
      <c r="M39" s="12">
        <v>12</v>
      </c>
      <c r="N39" s="5" t="s">
        <v>471</v>
      </c>
      <c r="O39" s="5">
        <v>129749329.2623</v>
      </c>
      <c r="P39" s="5">
        <v>0</v>
      </c>
      <c r="Q39" s="5">
        <v>173677.82629999999</v>
      </c>
      <c r="R39" s="5">
        <v>30525067.405400001</v>
      </c>
      <c r="S39" s="6">
        <f t="shared" si="1"/>
        <v>160448074.49399999</v>
      </c>
    </row>
    <row r="40" spans="1:19" ht="24.95" customHeight="1" x14ac:dyDescent="0.2">
      <c r="A40" s="134"/>
      <c r="B40" s="131"/>
      <c r="C40" s="1">
        <v>15</v>
      </c>
      <c r="D40" s="5" t="s">
        <v>91</v>
      </c>
      <c r="E40" s="5">
        <v>118880783.54629999</v>
      </c>
      <c r="F40" s="5">
        <v>0</v>
      </c>
      <c r="G40" s="5">
        <v>159129.5785</v>
      </c>
      <c r="H40" s="5">
        <v>30066532.743500002</v>
      </c>
      <c r="I40" s="6">
        <f t="shared" si="0"/>
        <v>149106445.86829999</v>
      </c>
      <c r="J40" s="11"/>
      <c r="K40" s="136"/>
      <c r="L40" s="131"/>
      <c r="M40" s="12">
        <v>13</v>
      </c>
      <c r="N40" s="5" t="s">
        <v>472</v>
      </c>
      <c r="O40" s="5">
        <v>141397354.29949999</v>
      </c>
      <c r="P40" s="5">
        <v>0</v>
      </c>
      <c r="Q40" s="5">
        <v>189269.45730000001</v>
      </c>
      <c r="R40" s="5">
        <v>32223279.219500002</v>
      </c>
      <c r="S40" s="6">
        <f t="shared" si="1"/>
        <v>173809902.9763</v>
      </c>
    </row>
    <row r="41" spans="1:19" ht="24.95" customHeight="1" x14ac:dyDescent="0.2">
      <c r="A41" s="134"/>
      <c r="B41" s="131"/>
      <c r="C41" s="1">
        <v>16</v>
      </c>
      <c r="D41" s="5" t="s">
        <v>92</v>
      </c>
      <c r="E41" s="5">
        <v>110752307.243</v>
      </c>
      <c r="F41" s="5">
        <v>0</v>
      </c>
      <c r="G41" s="5">
        <v>148249.08989999999</v>
      </c>
      <c r="H41" s="5">
        <v>28640727.914700001</v>
      </c>
      <c r="I41" s="6">
        <f t="shared" si="0"/>
        <v>139541284.24760002</v>
      </c>
      <c r="J41" s="11"/>
      <c r="K41" s="136"/>
      <c r="L41" s="131"/>
      <c r="M41" s="12">
        <v>14</v>
      </c>
      <c r="N41" s="5" t="s">
        <v>473</v>
      </c>
      <c r="O41" s="5">
        <v>141066738.11680001</v>
      </c>
      <c r="P41" s="5">
        <v>0</v>
      </c>
      <c r="Q41" s="5">
        <v>188826.9063</v>
      </c>
      <c r="R41" s="5">
        <v>34125812.376199998</v>
      </c>
      <c r="S41" s="6">
        <f t="shared" si="1"/>
        <v>175381377.39930001</v>
      </c>
    </row>
    <row r="42" spans="1:19" ht="24.95" customHeight="1" x14ac:dyDescent="0.2">
      <c r="A42" s="134"/>
      <c r="B42" s="131"/>
      <c r="C42" s="1">
        <v>17</v>
      </c>
      <c r="D42" s="5" t="s">
        <v>93</v>
      </c>
      <c r="E42" s="5">
        <v>105254232.0711</v>
      </c>
      <c r="F42" s="5">
        <v>0</v>
      </c>
      <c r="G42" s="5">
        <v>140889.5625</v>
      </c>
      <c r="H42" s="5">
        <v>26179209.697999999</v>
      </c>
      <c r="I42" s="6">
        <f t="shared" si="0"/>
        <v>131574331.3316</v>
      </c>
      <c r="J42" s="11"/>
      <c r="K42" s="136"/>
      <c r="L42" s="131"/>
      <c r="M42" s="12">
        <v>15</v>
      </c>
      <c r="N42" s="5" t="s">
        <v>474</v>
      </c>
      <c r="O42" s="5">
        <v>123187289.7229</v>
      </c>
      <c r="P42" s="5">
        <v>0</v>
      </c>
      <c r="Q42" s="5">
        <v>164894.11410000001</v>
      </c>
      <c r="R42" s="5">
        <v>30530349.356800001</v>
      </c>
      <c r="S42" s="6">
        <f t="shared" si="1"/>
        <v>153882533.1938</v>
      </c>
    </row>
    <row r="43" spans="1:19" ht="24.95" customHeight="1" x14ac:dyDescent="0.2">
      <c r="A43" s="134"/>
      <c r="B43" s="131"/>
      <c r="C43" s="1">
        <v>18</v>
      </c>
      <c r="D43" s="5" t="s">
        <v>94</v>
      </c>
      <c r="E43" s="5">
        <v>119235717.26800001</v>
      </c>
      <c r="F43" s="5">
        <v>0</v>
      </c>
      <c r="G43" s="5">
        <v>159604.6801</v>
      </c>
      <c r="H43" s="5">
        <v>29937511.4166</v>
      </c>
      <c r="I43" s="6">
        <f t="shared" si="0"/>
        <v>149332833.36469999</v>
      </c>
      <c r="J43" s="11"/>
      <c r="K43" s="136"/>
      <c r="L43" s="131"/>
      <c r="M43" s="12">
        <v>16</v>
      </c>
      <c r="N43" s="5" t="s">
        <v>475</v>
      </c>
      <c r="O43" s="5">
        <v>138779758.14379999</v>
      </c>
      <c r="P43" s="5">
        <v>0</v>
      </c>
      <c r="Q43" s="5">
        <v>185765.63639999999</v>
      </c>
      <c r="R43" s="5">
        <v>30530027.286600001</v>
      </c>
      <c r="S43" s="6">
        <f t="shared" si="1"/>
        <v>169495551.0668</v>
      </c>
    </row>
    <row r="44" spans="1:19" ht="24.95" customHeight="1" x14ac:dyDescent="0.2">
      <c r="A44" s="134"/>
      <c r="B44" s="131"/>
      <c r="C44" s="1">
        <v>19</v>
      </c>
      <c r="D44" s="5" t="s">
        <v>95</v>
      </c>
      <c r="E44" s="5">
        <v>150084132.5433</v>
      </c>
      <c r="F44" s="5">
        <v>0</v>
      </c>
      <c r="G44" s="5">
        <v>200897.269</v>
      </c>
      <c r="H44" s="5">
        <v>32747767.258900002</v>
      </c>
      <c r="I44" s="6">
        <f t="shared" si="0"/>
        <v>183032797.07120001</v>
      </c>
      <c r="J44" s="11"/>
      <c r="K44" s="136"/>
      <c r="L44" s="131"/>
      <c r="M44" s="12">
        <v>17</v>
      </c>
      <c r="N44" s="5" t="s">
        <v>476</v>
      </c>
      <c r="O44" s="5">
        <v>143260425.9305</v>
      </c>
      <c r="P44" s="5">
        <v>0</v>
      </c>
      <c r="Q44" s="5">
        <v>191763.29860000001</v>
      </c>
      <c r="R44" s="5">
        <v>32664450.995999999</v>
      </c>
      <c r="S44" s="6">
        <f t="shared" si="1"/>
        <v>176116640.22509998</v>
      </c>
    </row>
    <row r="45" spans="1:19" ht="24.95" customHeight="1" x14ac:dyDescent="0.2">
      <c r="A45" s="134"/>
      <c r="B45" s="131"/>
      <c r="C45" s="1">
        <v>20</v>
      </c>
      <c r="D45" s="5" t="s">
        <v>96</v>
      </c>
      <c r="E45" s="5">
        <v>128589212.5326</v>
      </c>
      <c r="F45" s="5">
        <v>0</v>
      </c>
      <c r="G45" s="5">
        <v>172124.93539999999</v>
      </c>
      <c r="H45" s="5">
        <v>23687481.295400001</v>
      </c>
      <c r="I45" s="6">
        <f t="shared" si="0"/>
        <v>152448818.76339999</v>
      </c>
      <c r="J45" s="11"/>
      <c r="K45" s="136"/>
      <c r="L45" s="131"/>
      <c r="M45" s="12">
        <v>18</v>
      </c>
      <c r="N45" s="5" t="s">
        <v>477</v>
      </c>
      <c r="O45" s="5">
        <v>137139614.80309999</v>
      </c>
      <c r="P45" s="5">
        <v>0</v>
      </c>
      <c r="Q45" s="5">
        <v>183570.19899999999</v>
      </c>
      <c r="R45" s="5">
        <v>31473886.250100002</v>
      </c>
      <c r="S45" s="6">
        <f t="shared" si="1"/>
        <v>168797071.25220001</v>
      </c>
    </row>
    <row r="46" spans="1:19" ht="24.95" customHeight="1" x14ac:dyDescent="0.2">
      <c r="A46" s="134"/>
      <c r="B46" s="131"/>
      <c r="C46" s="15">
        <v>21</v>
      </c>
      <c r="D46" s="5" t="s">
        <v>790</v>
      </c>
      <c r="E46" s="5">
        <v>124612648.4677</v>
      </c>
      <c r="F46" s="5">
        <v>0</v>
      </c>
      <c r="G46" s="5">
        <v>166802.0485</v>
      </c>
      <c r="H46" s="5">
        <v>32870798.0799</v>
      </c>
      <c r="I46" s="6">
        <f t="shared" si="0"/>
        <v>157650248.5961</v>
      </c>
      <c r="J46" s="11"/>
      <c r="K46" s="136"/>
      <c r="L46" s="131"/>
      <c r="M46" s="12">
        <v>19</v>
      </c>
      <c r="N46" s="5" t="s">
        <v>478</v>
      </c>
      <c r="O46" s="5">
        <v>150389229.7687</v>
      </c>
      <c r="P46" s="5">
        <v>0</v>
      </c>
      <c r="Q46" s="5">
        <v>201305.6612</v>
      </c>
      <c r="R46" s="5">
        <v>35424914.783500001</v>
      </c>
      <c r="S46" s="6">
        <f t="shared" si="1"/>
        <v>186015450.21340001</v>
      </c>
    </row>
    <row r="47" spans="1:19" ht="24.95" customHeight="1" x14ac:dyDescent="0.2">
      <c r="A47" s="1"/>
      <c r="B47" s="138" t="s">
        <v>811</v>
      </c>
      <c r="C47" s="138"/>
      <c r="D47" s="138"/>
      <c r="E47" s="14">
        <f>SUM(E26:E46)</f>
        <v>2637069901.5422001</v>
      </c>
      <c r="F47" s="14">
        <f t="shared" ref="F47:H47" si="4">SUM(F26:F46)</f>
        <v>0</v>
      </c>
      <c r="G47" s="14">
        <f t="shared" si="4"/>
        <v>3529887.7524999999</v>
      </c>
      <c r="H47" s="14">
        <f t="shared" si="4"/>
        <v>631113057.27280009</v>
      </c>
      <c r="I47" s="14">
        <f>SUM(I26:I46)</f>
        <v>3271712846.5675001</v>
      </c>
      <c r="J47" s="11"/>
      <c r="K47" s="136"/>
      <c r="L47" s="131"/>
      <c r="M47" s="12">
        <v>20</v>
      </c>
      <c r="N47" s="5" t="s">
        <v>479</v>
      </c>
      <c r="O47" s="5">
        <v>119758326.2253</v>
      </c>
      <c r="P47" s="5">
        <v>0</v>
      </c>
      <c r="Q47" s="5">
        <v>160304.22579999999</v>
      </c>
      <c r="R47" s="5">
        <v>29350348.513900001</v>
      </c>
      <c r="S47" s="6">
        <f t="shared" si="1"/>
        <v>149268978.965</v>
      </c>
    </row>
    <row r="48" spans="1:19" ht="24.95" customHeight="1" x14ac:dyDescent="0.2">
      <c r="A48" s="134">
        <v>3</v>
      </c>
      <c r="B48" s="130" t="s">
        <v>24</v>
      </c>
      <c r="C48" s="16">
        <v>1</v>
      </c>
      <c r="D48" s="5" t="s">
        <v>97</v>
      </c>
      <c r="E48" s="5">
        <v>119657601.26629999</v>
      </c>
      <c r="F48" s="5">
        <v>0</v>
      </c>
      <c r="G48" s="5">
        <v>160169.399</v>
      </c>
      <c r="H48" s="5">
        <v>28879998.6052</v>
      </c>
      <c r="I48" s="6">
        <f t="shared" si="0"/>
        <v>148697769.2705</v>
      </c>
      <c r="J48" s="11"/>
      <c r="K48" s="136"/>
      <c r="L48" s="131"/>
      <c r="M48" s="12">
        <v>21</v>
      </c>
      <c r="N48" s="5" t="s">
        <v>41</v>
      </c>
      <c r="O48" s="5">
        <v>164938865.88999999</v>
      </c>
      <c r="P48" s="5">
        <v>0</v>
      </c>
      <c r="Q48" s="5">
        <v>220781.28539999999</v>
      </c>
      <c r="R48" s="5">
        <v>40109103.947700001</v>
      </c>
      <c r="S48" s="6">
        <f t="shared" si="1"/>
        <v>205268751.12309998</v>
      </c>
    </row>
    <row r="49" spans="1:19" ht="24.95" customHeight="1" x14ac:dyDescent="0.2">
      <c r="A49" s="134"/>
      <c r="B49" s="131"/>
      <c r="C49" s="1">
        <v>2</v>
      </c>
      <c r="D49" s="5" t="s">
        <v>98</v>
      </c>
      <c r="E49" s="5">
        <v>93428473.134900004</v>
      </c>
      <c r="F49" s="5">
        <v>0</v>
      </c>
      <c r="G49" s="5">
        <v>125060.0232</v>
      </c>
      <c r="H49" s="5">
        <v>23820468.815900002</v>
      </c>
      <c r="I49" s="6">
        <f t="shared" si="0"/>
        <v>117374001.97400001</v>
      </c>
      <c r="J49" s="11"/>
      <c r="K49" s="136"/>
      <c r="L49" s="131"/>
      <c r="M49" s="12">
        <v>22</v>
      </c>
      <c r="N49" s="5" t="s">
        <v>480</v>
      </c>
      <c r="O49" s="5">
        <v>116058075.4482</v>
      </c>
      <c r="P49" s="5">
        <v>0</v>
      </c>
      <c r="Q49" s="5">
        <v>155351.20209999999</v>
      </c>
      <c r="R49" s="5">
        <v>27169739.936099999</v>
      </c>
      <c r="S49" s="6">
        <f t="shared" si="1"/>
        <v>143383166.5864</v>
      </c>
    </row>
    <row r="50" spans="1:19" ht="24.95" customHeight="1" x14ac:dyDescent="0.2">
      <c r="A50" s="134"/>
      <c r="B50" s="131"/>
      <c r="C50" s="1">
        <v>3</v>
      </c>
      <c r="D50" s="5" t="s">
        <v>99</v>
      </c>
      <c r="E50" s="5">
        <v>123352052.4883</v>
      </c>
      <c r="F50" s="5">
        <v>0</v>
      </c>
      <c r="G50" s="5">
        <v>165114.65969999999</v>
      </c>
      <c r="H50" s="5">
        <v>31035743.362599999</v>
      </c>
      <c r="I50" s="6">
        <f t="shared" si="0"/>
        <v>154552910.5106</v>
      </c>
      <c r="J50" s="11"/>
      <c r="K50" s="136"/>
      <c r="L50" s="131"/>
      <c r="M50" s="12">
        <v>23</v>
      </c>
      <c r="N50" s="5" t="s">
        <v>481</v>
      </c>
      <c r="O50" s="5">
        <v>109644115.70479999</v>
      </c>
      <c r="P50" s="5">
        <v>0</v>
      </c>
      <c r="Q50" s="5">
        <v>146765.70420000001</v>
      </c>
      <c r="R50" s="5">
        <v>25990061.163400002</v>
      </c>
      <c r="S50" s="6">
        <f t="shared" si="1"/>
        <v>135780942.5724</v>
      </c>
    </row>
    <row r="51" spans="1:19" ht="24.95" customHeight="1" x14ac:dyDescent="0.2">
      <c r="A51" s="134"/>
      <c r="B51" s="131"/>
      <c r="C51" s="1">
        <v>4</v>
      </c>
      <c r="D51" s="5" t="s">
        <v>100</v>
      </c>
      <c r="E51" s="5">
        <v>94563358.951499999</v>
      </c>
      <c r="F51" s="5">
        <v>0</v>
      </c>
      <c r="G51" s="5">
        <v>126579.1409</v>
      </c>
      <c r="H51" s="5">
        <v>24725614.939800002</v>
      </c>
      <c r="I51" s="6">
        <f t="shared" si="0"/>
        <v>119415553.03220001</v>
      </c>
      <c r="J51" s="11"/>
      <c r="K51" s="136"/>
      <c r="L51" s="131"/>
      <c r="M51" s="12">
        <v>24</v>
      </c>
      <c r="N51" s="5" t="s">
        <v>482</v>
      </c>
      <c r="O51" s="5">
        <v>133380423.3118</v>
      </c>
      <c r="P51" s="5">
        <v>0</v>
      </c>
      <c r="Q51" s="5">
        <v>178538.27929999999</v>
      </c>
      <c r="R51" s="5">
        <v>32554560.639600001</v>
      </c>
      <c r="S51" s="6">
        <f t="shared" si="1"/>
        <v>166113522.23070002</v>
      </c>
    </row>
    <row r="52" spans="1:19" ht="24.95" customHeight="1" x14ac:dyDescent="0.2">
      <c r="A52" s="134"/>
      <c r="B52" s="131"/>
      <c r="C52" s="1">
        <v>5</v>
      </c>
      <c r="D52" s="5" t="s">
        <v>101</v>
      </c>
      <c r="E52" s="5">
        <v>127077626.6295</v>
      </c>
      <c r="F52" s="5">
        <v>0</v>
      </c>
      <c r="G52" s="5">
        <v>170101.58040000001</v>
      </c>
      <c r="H52" s="5">
        <v>32331174.169500001</v>
      </c>
      <c r="I52" s="6">
        <f t="shared" si="0"/>
        <v>159578902.37940001</v>
      </c>
      <c r="J52" s="11"/>
      <c r="K52" s="136"/>
      <c r="L52" s="131"/>
      <c r="M52" s="12">
        <v>25</v>
      </c>
      <c r="N52" s="5" t="s">
        <v>483</v>
      </c>
      <c r="O52" s="5">
        <v>132729537.9084</v>
      </c>
      <c r="P52" s="5">
        <v>0</v>
      </c>
      <c r="Q52" s="5">
        <v>177667.02729999999</v>
      </c>
      <c r="R52" s="5">
        <v>31378489.053300001</v>
      </c>
      <c r="S52" s="6">
        <f t="shared" si="1"/>
        <v>164285693.98899999</v>
      </c>
    </row>
    <row r="53" spans="1:19" ht="24.95" customHeight="1" x14ac:dyDescent="0.2">
      <c r="A53" s="134"/>
      <c r="B53" s="131"/>
      <c r="C53" s="1">
        <v>6</v>
      </c>
      <c r="D53" s="5" t="s">
        <v>102</v>
      </c>
      <c r="E53" s="5">
        <v>110762466.51719999</v>
      </c>
      <c r="F53" s="5">
        <v>0</v>
      </c>
      <c r="G53" s="5">
        <v>148262.6887</v>
      </c>
      <c r="H53" s="5">
        <v>26711048.969099998</v>
      </c>
      <c r="I53" s="6">
        <f t="shared" si="0"/>
        <v>137621778.17500001</v>
      </c>
      <c r="J53" s="11"/>
      <c r="K53" s="136"/>
      <c r="L53" s="131"/>
      <c r="M53" s="12">
        <v>26</v>
      </c>
      <c r="N53" s="5" t="s">
        <v>484</v>
      </c>
      <c r="O53" s="5">
        <v>125903505.19580001</v>
      </c>
      <c r="P53" s="5">
        <v>0</v>
      </c>
      <c r="Q53" s="5">
        <v>168529.94330000001</v>
      </c>
      <c r="R53" s="5">
        <v>30994967.844799999</v>
      </c>
      <c r="S53" s="6">
        <f t="shared" si="1"/>
        <v>157067002.98390001</v>
      </c>
    </row>
    <row r="54" spans="1:19" ht="24.95" customHeight="1" x14ac:dyDescent="0.2">
      <c r="A54" s="134"/>
      <c r="B54" s="131"/>
      <c r="C54" s="1">
        <v>7</v>
      </c>
      <c r="D54" s="5" t="s">
        <v>103</v>
      </c>
      <c r="E54" s="5">
        <v>125623927.9711</v>
      </c>
      <c r="F54" s="5">
        <v>0</v>
      </c>
      <c r="G54" s="5">
        <v>168155.71119999999</v>
      </c>
      <c r="H54" s="5">
        <v>30824916.2018</v>
      </c>
      <c r="I54" s="6">
        <f t="shared" si="0"/>
        <v>156616999.88409999</v>
      </c>
      <c r="J54" s="11"/>
      <c r="K54" s="136"/>
      <c r="L54" s="131"/>
      <c r="M54" s="12">
        <v>27</v>
      </c>
      <c r="N54" s="5" t="s">
        <v>485</v>
      </c>
      <c r="O54" s="5">
        <v>128547765.0033</v>
      </c>
      <c r="P54" s="5">
        <v>0</v>
      </c>
      <c r="Q54" s="5">
        <v>172069.4552</v>
      </c>
      <c r="R54" s="5">
        <v>30748133.234200001</v>
      </c>
      <c r="S54" s="6">
        <f t="shared" si="1"/>
        <v>159467967.6927</v>
      </c>
    </row>
    <row r="55" spans="1:19" ht="24.95" customHeight="1" x14ac:dyDescent="0.2">
      <c r="A55" s="134"/>
      <c r="B55" s="131"/>
      <c r="C55" s="1">
        <v>8</v>
      </c>
      <c r="D55" s="5" t="s">
        <v>104</v>
      </c>
      <c r="E55" s="5">
        <v>100656053.9867</v>
      </c>
      <c r="F55" s="5">
        <v>0</v>
      </c>
      <c r="G55" s="5">
        <v>134734.60519999999</v>
      </c>
      <c r="H55" s="5">
        <v>24776179.963100001</v>
      </c>
      <c r="I55" s="6">
        <f t="shared" si="0"/>
        <v>125566968.55499999</v>
      </c>
      <c r="J55" s="11"/>
      <c r="K55" s="136"/>
      <c r="L55" s="131"/>
      <c r="M55" s="12">
        <v>28</v>
      </c>
      <c r="N55" s="5" t="s">
        <v>486</v>
      </c>
      <c r="O55" s="5">
        <v>108277656.8584</v>
      </c>
      <c r="P55" s="5">
        <v>0</v>
      </c>
      <c r="Q55" s="5">
        <v>144936.61110000001</v>
      </c>
      <c r="R55" s="5">
        <v>27024421.856400002</v>
      </c>
      <c r="S55" s="6">
        <f t="shared" si="1"/>
        <v>135447015.32590002</v>
      </c>
    </row>
    <row r="56" spans="1:19" ht="24.95" customHeight="1" x14ac:dyDescent="0.2">
      <c r="A56" s="134"/>
      <c r="B56" s="131"/>
      <c r="C56" s="1">
        <v>9</v>
      </c>
      <c r="D56" s="5" t="s">
        <v>105</v>
      </c>
      <c r="E56" s="5">
        <v>116814833.4251</v>
      </c>
      <c r="F56" s="5">
        <v>0</v>
      </c>
      <c r="G56" s="5">
        <v>156364.17129999999</v>
      </c>
      <c r="H56" s="5">
        <v>28751879.0748</v>
      </c>
      <c r="I56" s="6">
        <f t="shared" si="0"/>
        <v>145723076.67119998</v>
      </c>
      <c r="J56" s="11"/>
      <c r="K56" s="136"/>
      <c r="L56" s="131"/>
      <c r="M56" s="12">
        <v>29</v>
      </c>
      <c r="N56" s="5" t="s">
        <v>487</v>
      </c>
      <c r="O56" s="5">
        <v>129561066.8854</v>
      </c>
      <c r="P56" s="5">
        <v>0</v>
      </c>
      <c r="Q56" s="5">
        <v>173425.82500000001</v>
      </c>
      <c r="R56" s="5">
        <v>30656665.294</v>
      </c>
      <c r="S56" s="6">
        <f t="shared" si="1"/>
        <v>160391158.00440001</v>
      </c>
    </row>
    <row r="57" spans="1:19" ht="24.95" customHeight="1" x14ac:dyDescent="0.2">
      <c r="A57" s="134"/>
      <c r="B57" s="131"/>
      <c r="C57" s="1">
        <v>10</v>
      </c>
      <c r="D57" s="5" t="s">
        <v>106</v>
      </c>
      <c r="E57" s="5">
        <v>127089130.84029999</v>
      </c>
      <c r="F57" s="5">
        <v>0</v>
      </c>
      <c r="G57" s="5">
        <v>170116.97949999999</v>
      </c>
      <c r="H57" s="5">
        <v>32136128.449099999</v>
      </c>
      <c r="I57" s="6">
        <f t="shared" si="0"/>
        <v>159395376.26889998</v>
      </c>
      <c r="J57" s="11"/>
      <c r="K57" s="136"/>
      <c r="L57" s="131"/>
      <c r="M57" s="12">
        <v>30</v>
      </c>
      <c r="N57" s="5" t="s">
        <v>488</v>
      </c>
      <c r="O57" s="5">
        <v>116871880.50049999</v>
      </c>
      <c r="P57" s="5">
        <v>0</v>
      </c>
      <c r="Q57" s="5">
        <v>156440.5325</v>
      </c>
      <c r="R57" s="5">
        <v>29499144.951900002</v>
      </c>
      <c r="S57" s="6">
        <f t="shared" si="1"/>
        <v>146527465.9849</v>
      </c>
    </row>
    <row r="58" spans="1:19" ht="24.95" customHeight="1" x14ac:dyDescent="0.2">
      <c r="A58" s="134"/>
      <c r="B58" s="131"/>
      <c r="C58" s="1">
        <v>11</v>
      </c>
      <c r="D58" s="5" t="s">
        <v>107</v>
      </c>
      <c r="E58" s="5">
        <v>97811314.278600007</v>
      </c>
      <c r="F58" s="5">
        <v>0</v>
      </c>
      <c r="G58" s="5">
        <v>130926.7381</v>
      </c>
      <c r="H58" s="5">
        <v>24618945.285599999</v>
      </c>
      <c r="I58" s="6">
        <f t="shared" si="0"/>
        <v>122561186.30230001</v>
      </c>
      <c r="J58" s="11"/>
      <c r="K58" s="136"/>
      <c r="L58" s="131"/>
      <c r="M58" s="12">
        <v>31</v>
      </c>
      <c r="N58" s="5" t="s">
        <v>489</v>
      </c>
      <c r="O58" s="5">
        <v>121089513.3311</v>
      </c>
      <c r="P58" s="5">
        <v>0</v>
      </c>
      <c r="Q58" s="5">
        <v>162086.1054</v>
      </c>
      <c r="R58" s="5">
        <v>28359402.885400001</v>
      </c>
      <c r="S58" s="6">
        <f t="shared" si="1"/>
        <v>149611002.32190001</v>
      </c>
    </row>
    <row r="59" spans="1:19" ht="24.95" customHeight="1" x14ac:dyDescent="0.2">
      <c r="A59" s="134"/>
      <c r="B59" s="131"/>
      <c r="C59" s="1">
        <v>12</v>
      </c>
      <c r="D59" s="5" t="s">
        <v>108</v>
      </c>
      <c r="E59" s="5">
        <v>115693208.73</v>
      </c>
      <c r="F59" s="5">
        <v>0</v>
      </c>
      <c r="G59" s="5">
        <v>154862.8045</v>
      </c>
      <c r="H59" s="5">
        <v>28417119.296399999</v>
      </c>
      <c r="I59" s="6">
        <f t="shared" si="0"/>
        <v>144265190.83090001</v>
      </c>
      <c r="J59" s="11"/>
      <c r="K59" s="136"/>
      <c r="L59" s="131"/>
      <c r="M59" s="12">
        <v>32</v>
      </c>
      <c r="N59" s="5" t="s">
        <v>490</v>
      </c>
      <c r="O59" s="5">
        <v>129926562.022</v>
      </c>
      <c r="P59" s="5">
        <v>0</v>
      </c>
      <c r="Q59" s="5">
        <v>173915.0637</v>
      </c>
      <c r="R59" s="5">
        <v>31433820.715700001</v>
      </c>
      <c r="S59" s="6">
        <f t="shared" si="1"/>
        <v>161534297.80140001</v>
      </c>
    </row>
    <row r="60" spans="1:19" ht="24.95" customHeight="1" x14ac:dyDescent="0.2">
      <c r="A60" s="134"/>
      <c r="B60" s="131"/>
      <c r="C60" s="1">
        <v>13</v>
      </c>
      <c r="D60" s="5" t="s">
        <v>109</v>
      </c>
      <c r="E60" s="5">
        <v>115725827.6337</v>
      </c>
      <c r="F60" s="5">
        <v>0</v>
      </c>
      <c r="G60" s="5">
        <v>154906.467</v>
      </c>
      <c r="H60" s="5">
        <v>28424784.567499999</v>
      </c>
      <c r="I60" s="6">
        <f t="shared" si="0"/>
        <v>144305518.66819999</v>
      </c>
      <c r="J60" s="11"/>
      <c r="K60" s="136"/>
      <c r="L60" s="131"/>
      <c r="M60" s="12">
        <v>33</v>
      </c>
      <c r="N60" s="5" t="s">
        <v>491</v>
      </c>
      <c r="O60" s="5">
        <v>125923313.5424</v>
      </c>
      <c r="P60" s="5">
        <v>0</v>
      </c>
      <c r="Q60" s="5">
        <v>168556.45800000001</v>
      </c>
      <c r="R60" s="5">
        <v>28439083.0559</v>
      </c>
      <c r="S60" s="6">
        <f t="shared" si="1"/>
        <v>154530953.05630001</v>
      </c>
    </row>
    <row r="61" spans="1:19" ht="24.95" customHeight="1" x14ac:dyDescent="0.2">
      <c r="A61" s="134"/>
      <c r="B61" s="131"/>
      <c r="C61" s="1">
        <v>14</v>
      </c>
      <c r="D61" s="5" t="s">
        <v>110</v>
      </c>
      <c r="E61" s="5">
        <v>119353975.73980001</v>
      </c>
      <c r="F61" s="5">
        <v>0</v>
      </c>
      <c r="G61" s="5">
        <v>159762.9767</v>
      </c>
      <c r="H61" s="5">
        <v>29136817.392299999</v>
      </c>
      <c r="I61" s="6">
        <f t="shared" si="0"/>
        <v>148650556.10879999</v>
      </c>
      <c r="J61" s="11"/>
      <c r="K61" s="137"/>
      <c r="L61" s="132"/>
      <c r="M61" s="12">
        <v>34</v>
      </c>
      <c r="N61" s="5" t="s">
        <v>492</v>
      </c>
      <c r="O61" s="5">
        <v>123415178.9946</v>
      </c>
      <c r="P61" s="5">
        <v>0</v>
      </c>
      <c r="Q61" s="5">
        <v>165199.1586</v>
      </c>
      <c r="R61" s="5">
        <v>29563494.580200002</v>
      </c>
      <c r="S61" s="6">
        <f t="shared" si="1"/>
        <v>153143872.73339999</v>
      </c>
    </row>
    <row r="62" spans="1:19" ht="24.95" customHeight="1" x14ac:dyDescent="0.2">
      <c r="A62" s="134"/>
      <c r="B62" s="131"/>
      <c r="C62" s="1">
        <v>15</v>
      </c>
      <c r="D62" s="5" t="s">
        <v>111</v>
      </c>
      <c r="E62" s="5">
        <v>109041553.3942</v>
      </c>
      <c r="F62" s="5">
        <v>0</v>
      </c>
      <c r="G62" s="5">
        <v>145959.13579999999</v>
      </c>
      <c r="H62" s="5">
        <v>26310264.797200002</v>
      </c>
      <c r="I62" s="6">
        <f t="shared" si="0"/>
        <v>135497777.3272</v>
      </c>
      <c r="J62" s="11"/>
      <c r="K62" s="18"/>
      <c r="L62" s="124" t="s">
        <v>829</v>
      </c>
      <c r="M62" s="125"/>
      <c r="N62" s="126"/>
      <c r="O62" s="14">
        <f>SUM(O28:O61)</f>
        <v>4382472230.7529993</v>
      </c>
      <c r="P62" s="14">
        <f t="shared" ref="P62:S62" si="5">SUM(P28:P61)</f>
        <v>0</v>
      </c>
      <c r="Q62" s="14">
        <f t="shared" si="5"/>
        <v>5866221.0824999996</v>
      </c>
      <c r="R62" s="14">
        <f t="shared" si="5"/>
        <v>1039383027.0860002</v>
      </c>
      <c r="S62" s="14">
        <f t="shared" si="5"/>
        <v>5427721478.9215021</v>
      </c>
    </row>
    <row r="63" spans="1:19" ht="24.95" customHeight="1" x14ac:dyDescent="0.2">
      <c r="A63" s="134"/>
      <c r="B63" s="131"/>
      <c r="C63" s="1">
        <v>16</v>
      </c>
      <c r="D63" s="5" t="s">
        <v>112</v>
      </c>
      <c r="E63" s="5">
        <v>111336919.0705</v>
      </c>
      <c r="F63" s="5">
        <v>0</v>
      </c>
      <c r="G63" s="5">
        <v>149031.63039999999</v>
      </c>
      <c r="H63" s="5">
        <v>28103358.4958</v>
      </c>
      <c r="I63" s="6">
        <f t="shared" si="0"/>
        <v>139589309.19670001</v>
      </c>
      <c r="J63" s="11"/>
      <c r="K63" s="135">
        <v>21</v>
      </c>
      <c r="L63" s="130" t="s">
        <v>42</v>
      </c>
      <c r="M63" s="12">
        <v>1</v>
      </c>
      <c r="N63" s="5" t="s">
        <v>493</v>
      </c>
      <c r="O63" s="5">
        <v>98814071.490899995</v>
      </c>
      <c r="P63" s="5">
        <v>0</v>
      </c>
      <c r="Q63" s="5">
        <v>132268.99309999999</v>
      </c>
      <c r="R63" s="5">
        <v>24733216.111299999</v>
      </c>
      <c r="S63" s="6">
        <f t="shared" si="1"/>
        <v>123679556.59529999</v>
      </c>
    </row>
    <row r="64" spans="1:19" ht="24.95" customHeight="1" x14ac:dyDescent="0.2">
      <c r="A64" s="134"/>
      <c r="B64" s="131"/>
      <c r="C64" s="1">
        <v>17</v>
      </c>
      <c r="D64" s="5" t="s">
        <v>113</v>
      </c>
      <c r="E64" s="5">
        <v>103926395.7844</v>
      </c>
      <c r="F64" s="5">
        <v>0</v>
      </c>
      <c r="G64" s="5">
        <v>139112.16819999999</v>
      </c>
      <c r="H64" s="5">
        <v>26620482.8255</v>
      </c>
      <c r="I64" s="6">
        <f t="shared" si="0"/>
        <v>130685990.7781</v>
      </c>
      <c r="J64" s="11"/>
      <c r="K64" s="136"/>
      <c r="L64" s="131"/>
      <c r="M64" s="12">
        <v>2</v>
      </c>
      <c r="N64" s="5" t="s">
        <v>494</v>
      </c>
      <c r="O64" s="5">
        <v>161458279.83250001</v>
      </c>
      <c r="P64" s="5">
        <v>0</v>
      </c>
      <c r="Q64" s="5">
        <v>216122.29699999999</v>
      </c>
      <c r="R64" s="5">
        <v>32337744.7163</v>
      </c>
      <c r="S64" s="6">
        <f t="shared" si="1"/>
        <v>194012146.84580001</v>
      </c>
    </row>
    <row r="65" spans="1:19" ht="24.95" customHeight="1" x14ac:dyDescent="0.2">
      <c r="A65" s="134"/>
      <c r="B65" s="131"/>
      <c r="C65" s="1">
        <v>18</v>
      </c>
      <c r="D65" s="5" t="s">
        <v>114</v>
      </c>
      <c r="E65" s="5">
        <v>129118632.0697</v>
      </c>
      <c r="F65" s="5">
        <v>0</v>
      </c>
      <c r="G65" s="5">
        <v>172833.5975</v>
      </c>
      <c r="H65" s="5">
        <v>31388667.901000001</v>
      </c>
      <c r="I65" s="6">
        <f t="shared" si="0"/>
        <v>160680133.56819999</v>
      </c>
      <c r="J65" s="11"/>
      <c r="K65" s="136"/>
      <c r="L65" s="131"/>
      <c r="M65" s="12">
        <v>3</v>
      </c>
      <c r="N65" s="5" t="s">
        <v>495</v>
      </c>
      <c r="O65" s="5">
        <v>135994977.7814</v>
      </c>
      <c r="P65" s="5">
        <v>0</v>
      </c>
      <c r="Q65" s="5">
        <v>182038.0287</v>
      </c>
      <c r="R65" s="5">
        <v>33075543.158100002</v>
      </c>
      <c r="S65" s="6">
        <f t="shared" si="1"/>
        <v>169252558.9682</v>
      </c>
    </row>
    <row r="66" spans="1:19" ht="24.95" customHeight="1" x14ac:dyDescent="0.2">
      <c r="A66" s="134"/>
      <c r="B66" s="131"/>
      <c r="C66" s="1">
        <v>19</v>
      </c>
      <c r="D66" s="5" t="s">
        <v>115</v>
      </c>
      <c r="E66" s="5">
        <v>107739938.5575</v>
      </c>
      <c r="F66" s="5">
        <v>0</v>
      </c>
      <c r="G66" s="5">
        <v>144216.8406</v>
      </c>
      <c r="H66" s="5">
        <v>26916723.006499998</v>
      </c>
      <c r="I66" s="6">
        <f t="shared" si="0"/>
        <v>134800878.40459999</v>
      </c>
      <c r="J66" s="11"/>
      <c r="K66" s="136"/>
      <c r="L66" s="131"/>
      <c r="M66" s="12">
        <v>4</v>
      </c>
      <c r="N66" s="5" t="s">
        <v>496</v>
      </c>
      <c r="O66" s="5">
        <v>112286756.5987</v>
      </c>
      <c r="P66" s="5">
        <v>0</v>
      </c>
      <c r="Q66" s="5">
        <v>150303.0491</v>
      </c>
      <c r="R66" s="5">
        <v>28038558.283599999</v>
      </c>
      <c r="S66" s="6">
        <f t="shared" si="1"/>
        <v>140475617.9314</v>
      </c>
    </row>
    <row r="67" spans="1:19" ht="24.95" customHeight="1" x14ac:dyDescent="0.2">
      <c r="A67" s="134"/>
      <c r="B67" s="131"/>
      <c r="C67" s="1">
        <v>20</v>
      </c>
      <c r="D67" s="5" t="s">
        <v>116</v>
      </c>
      <c r="E67" s="5">
        <v>113360379.1161</v>
      </c>
      <c r="F67" s="5">
        <v>0</v>
      </c>
      <c r="G67" s="5">
        <v>151740.16190000001</v>
      </c>
      <c r="H67" s="5">
        <v>28180526.518599998</v>
      </c>
      <c r="I67" s="6">
        <f t="shared" si="0"/>
        <v>141692645.79659998</v>
      </c>
      <c r="J67" s="11"/>
      <c r="K67" s="136"/>
      <c r="L67" s="131"/>
      <c r="M67" s="12">
        <v>5</v>
      </c>
      <c r="N67" s="5" t="s">
        <v>497</v>
      </c>
      <c r="O67" s="5">
        <v>149544071.2033</v>
      </c>
      <c r="P67" s="5">
        <v>0</v>
      </c>
      <c r="Q67" s="5">
        <v>200174.3621</v>
      </c>
      <c r="R67" s="5">
        <v>35802382.815499999</v>
      </c>
      <c r="S67" s="6">
        <f t="shared" si="1"/>
        <v>185546628.3809</v>
      </c>
    </row>
    <row r="68" spans="1:19" ht="24.95" customHeight="1" x14ac:dyDescent="0.2">
      <c r="A68" s="134"/>
      <c r="B68" s="131"/>
      <c r="C68" s="1">
        <v>21</v>
      </c>
      <c r="D68" s="5" t="s">
        <v>117</v>
      </c>
      <c r="E68" s="5">
        <v>117911259.1855</v>
      </c>
      <c r="F68" s="5">
        <v>0</v>
      </c>
      <c r="G68" s="5">
        <v>157831.8077</v>
      </c>
      <c r="H68" s="5">
        <v>29472028.068999998</v>
      </c>
      <c r="I68" s="6">
        <f t="shared" si="0"/>
        <v>147541119.06219998</v>
      </c>
      <c r="J68" s="11"/>
      <c r="K68" s="136"/>
      <c r="L68" s="131"/>
      <c r="M68" s="12">
        <v>6</v>
      </c>
      <c r="N68" s="5" t="s">
        <v>498</v>
      </c>
      <c r="O68" s="5">
        <v>182958124.82139999</v>
      </c>
      <c r="P68" s="5">
        <v>0</v>
      </c>
      <c r="Q68" s="5">
        <v>244901.223</v>
      </c>
      <c r="R68" s="5">
        <v>37773645.755400002</v>
      </c>
      <c r="S68" s="6">
        <f t="shared" si="1"/>
        <v>220976671.79979998</v>
      </c>
    </row>
    <row r="69" spans="1:19" ht="24.95" customHeight="1" x14ac:dyDescent="0.2">
      <c r="A69" s="134"/>
      <c r="B69" s="131"/>
      <c r="C69" s="1">
        <v>22</v>
      </c>
      <c r="D69" s="5" t="s">
        <v>118</v>
      </c>
      <c r="E69" s="5">
        <v>101347813.3778</v>
      </c>
      <c r="F69" s="5">
        <v>0</v>
      </c>
      <c r="G69" s="5">
        <v>135660.56969999999</v>
      </c>
      <c r="H69" s="5">
        <v>26623381.457400002</v>
      </c>
      <c r="I69" s="6">
        <f t="shared" si="0"/>
        <v>128106855.40490001</v>
      </c>
      <c r="J69" s="11"/>
      <c r="K69" s="136"/>
      <c r="L69" s="131"/>
      <c r="M69" s="12">
        <v>7</v>
      </c>
      <c r="N69" s="5" t="s">
        <v>499</v>
      </c>
      <c r="O69" s="5">
        <v>124644307.417</v>
      </c>
      <c r="P69" s="5">
        <v>0</v>
      </c>
      <c r="Q69" s="5">
        <v>166844.42600000001</v>
      </c>
      <c r="R69" s="5">
        <v>28307422.4967</v>
      </c>
      <c r="S69" s="6">
        <f t="shared" si="1"/>
        <v>153118574.33969998</v>
      </c>
    </row>
    <row r="70" spans="1:19" ht="24.95" customHeight="1" x14ac:dyDescent="0.2">
      <c r="A70" s="134"/>
      <c r="B70" s="131"/>
      <c r="C70" s="1">
        <v>23</v>
      </c>
      <c r="D70" s="5" t="s">
        <v>119</v>
      </c>
      <c r="E70" s="5">
        <v>105826832.597</v>
      </c>
      <c r="F70" s="5">
        <v>0</v>
      </c>
      <c r="G70" s="5">
        <v>141656.0251</v>
      </c>
      <c r="H70" s="5">
        <v>27867603.1006</v>
      </c>
      <c r="I70" s="6">
        <f t="shared" si="0"/>
        <v>133836091.7227</v>
      </c>
      <c r="J70" s="11"/>
      <c r="K70" s="136"/>
      <c r="L70" s="131"/>
      <c r="M70" s="12">
        <v>8</v>
      </c>
      <c r="N70" s="5" t="s">
        <v>500</v>
      </c>
      <c r="O70" s="5">
        <v>132416474.02249999</v>
      </c>
      <c r="P70" s="5">
        <v>0</v>
      </c>
      <c r="Q70" s="5">
        <v>177247.9712</v>
      </c>
      <c r="R70" s="5">
        <v>29776835.632199999</v>
      </c>
      <c r="S70" s="6">
        <f t="shared" si="1"/>
        <v>162370557.6259</v>
      </c>
    </row>
    <row r="71" spans="1:19" ht="24.95" customHeight="1" x14ac:dyDescent="0.2">
      <c r="A71" s="134"/>
      <c r="B71" s="131"/>
      <c r="C71" s="1">
        <v>24</v>
      </c>
      <c r="D71" s="5" t="s">
        <v>120</v>
      </c>
      <c r="E71" s="5">
        <v>108396439.8865</v>
      </c>
      <c r="F71" s="5">
        <v>0</v>
      </c>
      <c r="G71" s="5">
        <v>145095.60980000001</v>
      </c>
      <c r="H71" s="5">
        <v>25554366.009500001</v>
      </c>
      <c r="I71" s="6">
        <f t="shared" si="0"/>
        <v>134095901.50579999</v>
      </c>
      <c r="J71" s="11"/>
      <c r="K71" s="136"/>
      <c r="L71" s="131"/>
      <c r="M71" s="12">
        <v>9</v>
      </c>
      <c r="N71" s="5" t="s">
        <v>501</v>
      </c>
      <c r="O71" s="5">
        <v>164502826.9932</v>
      </c>
      <c r="P71" s="5">
        <v>0</v>
      </c>
      <c r="Q71" s="5">
        <v>220197.61929999999</v>
      </c>
      <c r="R71" s="5">
        <v>37566425.781000003</v>
      </c>
      <c r="S71" s="6">
        <f t="shared" si="1"/>
        <v>202289450.39350003</v>
      </c>
    </row>
    <row r="72" spans="1:19" ht="24.95" customHeight="1" x14ac:dyDescent="0.2">
      <c r="A72" s="134"/>
      <c r="B72" s="131"/>
      <c r="C72" s="1">
        <v>25</v>
      </c>
      <c r="D72" s="5" t="s">
        <v>121</v>
      </c>
      <c r="E72" s="5">
        <v>127715018.8318</v>
      </c>
      <c r="F72" s="5">
        <v>0</v>
      </c>
      <c r="G72" s="5">
        <v>170954.7709</v>
      </c>
      <c r="H72" s="5">
        <v>31041991.524700001</v>
      </c>
      <c r="I72" s="6">
        <f t="shared" si="0"/>
        <v>158927965.12739998</v>
      </c>
      <c r="J72" s="11"/>
      <c r="K72" s="136"/>
      <c r="L72" s="131"/>
      <c r="M72" s="12">
        <v>10</v>
      </c>
      <c r="N72" s="5" t="s">
        <v>502</v>
      </c>
      <c r="O72" s="5">
        <v>114544529.5579</v>
      </c>
      <c r="P72" s="5">
        <v>0</v>
      </c>
      <c r="Q72" s="5">
        <v>153325.22349999999</v>
      </c>
      <c r="R72" s="5">
        <v>28291383.4001</v>
      </c>
      <c r="S72" s="6">
        <f t="shared" si="1"/>
        <v>142989238.18149999</v>
      </c>
    </row>
    <row r="73" spans="1:19" ht="24.95" customHeight="1" x14ac:dyDescent="0.2">
      <c r="A73" s="134"/>
      <c r="B73" s="131"/>
      <c r="C73" s="1">
        <v>26</v>
      </c>
      <c r="D73" s="5" t="s">
        <v>122</v>
      </c>
      <c r="E73" s="5">
        <v>95135774.272499993</v>
      </c>
      <c r="F73" s="5">
        <v>0</v>
      </c>
      <c r="G73" s="5">
        <v>127345.3556</v>
      </c>
      <c r="H73" s="5">
        <v>23352500.797699999</v>
      </c>
      <c r="I73" s="6">
        <f t="shared" ref="I73:I136" si="6">E73+F73+G73+H73</f>
        <v>118615620.4258</v>
      </c>
      <c r="J73" s="11"/>
      <c r="K73" s="136"/>
      <c r="L73" s="131"/>
      <c r="M73" s="12">
        <v>11</v>
      </c>
      <c r="N73" s="5" t="s">
        <v>503</v>
      </c>
      <c r="O73" s="5">
        <v>120988917.6124</v>
      </c>
      <c r="P73" s="5">
        <v>0</v>
      </c>
      <c r="Q73" s="5">
        <v>161951.4516</v>
      </c>
      <c r="R73" s="5">
        <v>30211372.7623</v>
      </c>
      <c r="S73" s="6">
        <f t="shared" ref="S73:S136" si="7">O73+P73+Q73+R73</f>
        <v>151362241.8263</v>
      </c>
    </row>
    <row r="74" spans="1:19" ht="24.95" customHeight="1" x14ac:dyDescent="0.2">
      <c r="A74" s="134"/>
      <c r="B74" s="131"/>
      <c r="C74" s="1">
        <v>27</v>
      </c>
      <c r="D74" s="5" t="s">
        <v>123</v>
      </c>
      <c r="E74" s="5">
        <v>116732371.9453</v>
      </c>
      <c r="F74" s="5">
        <v>0</v>
      </c>
      <c r="G74" s="5">
        <v>156253.79130000001</v>
      </c>
      <c r="H74" s="5">
        <v>28103358.4958</v>
      </c>
      <c r="I74" s="6">
        <f t="shared" si="6"/>
        <v>144991984.2324</v>
      </c>
      <c r="J74" s="11"/>
      <c r="K74" s="136"/>
      <c r="L74" s="131"/>
      <c r="M74" s="12">
        <v>12</v>
      </c>
      <c r="N74" s="5" t="s">
        <v>504</v>
      </c>
      <c r="O74" s="5">
        <v>133477074.68880001</v>
      </c>
      <c r="P74" s="5">
        <v>0</v>
      </c>
      <c r="Q74" s="5">
        <v>178667.65340000001</v>
      </c>
      <c r="R74" s="5">
        <v>32938212.4197</v>
      </c>
      <c r="S74" s="6">
        <f t="shared" si="7"/>
        <v>166593954.76190001</v>
      </c>
    </row>
    <row r="75" spans="1:19" ht="24.95" customHeight="1" x14ac:dyDescent="0.2">
      <c r="A75" s="134"/>
      <c r="B75" s="131"/>
      <c r="C75" s="1">
        <v>28</v>
      </c>
      <c r="D75" s="5" t="s">
        <v>124</v>
      </c>
      <c r="E75" s="5">
        <v>95169653.284899995</v>
      </c>
      <c r="F75" s="5">
        <v>0</v>
      </c>
      <c r="G75" s="5">
        <v>127390.7049</v>
      </c>
      <c r="H75" s="5">
        <v>24023888.3618</v>
      </c>
      <c r="I75" s="6">
        <f t="shared" si="6"/>
        <v>119320932.35159999</v>
      </c>
      <c r="J75" s="11"/>
      <c r="K75" s="136"/>
      <c r="L75" s="131"/>
      <c r="M75" s="12">
        <v>13</v>
      </c>
      <c r="N75" s="5" t="s">
        <v>505</v>
      </c>
      <c r="O75" s="5">
        <v>111082081.7863</v>
      </c>
      <c r="P75" s="5">
        <v>0</v>
      </c>
      <c r="Q75" s="5">
        <v>148690.51430000001</v>
      </c>
      <c r="R75" s="5">
        <v>25984780.955400001</v>
      </c>
      <c r="S75" s="6">
        <f t="shared" si="7"/>
        <v>137215553.25600001</v>
      </c>
    </row>
    <row r="76" spans="1:19" ht="24.95" customHeight="1" x14ac:dyDescent="0.2">
      <c r="A76" s="134"/>
      <c r="B76" s="131"/>
      <c r="C76" s="1">
        <v>29</v>
      </c>
      <c r="D76" s="5" t="s">
        <v>125</v>
      </c>
      <c r="E76" s="5">
        <v>124116506.14560001</v>
      </c>
      <c r="F76" s="5">
        <v>0</v>
      </c>
      <c r="G76" s="5">
        <v>166137.9301</v>
      </c>
      <c r="H76" s="5">
        <v>27540830.663400002</v>
      </c>
      <c r="I76" s="6">
        <f t="shared" si="6"/>
        <v>151823474.73910001</v>
      </c>
      <c r="J76" s="11"/>
      <c r="K76" s="136"/>
      <c r="L76" s="131"/>
      <c r="M76" s="12">
        <v>14</v>
      </c>
      <c r="N76" s="5" t="s">
        <v>506</v>
      </c>
      <c r="O76" s="5">
        <v>127473948.3995</v>
      </c>
      <c r="P76" s="5">
        <v>0</v>
      </c>
      <c r="Q76" s="5">
        <v>170632.08259999999</v>
      </c>
      <c r="R76" s="5">
        <v>30442361.518300001</v>
      </c>
      <c r="S76" s="6">
        <f t="shared" si="7"/>
        <v>158086942.00040001</v>
      </c>
    </row>
    <row r="77" spans="1:19" ht="24.95" customHeight="1" x14ac:dyDescent="0.2">
      <c r="A77" s="134"/>
      <c r="B77" s="131"/>
      <c r="C77" s="1">
        <v>30</v>
      </c>
      <c r="D77" s="5" t="s">
        <v>126</v>
      </c>
      <c r="E77" s="5">
        <v>102700298.71359999</v>
      </c>
      <c r="F77" s="5">
        <v>0</v>
      </c>
      <c r="G77" s="5">
        <v>137470.9584</v>
      </c>
      <c r="H77" s="5">
        <v>24504288.290100001</v>
      </c>
      <c r="I77" s="6">
        <f t="shared" si="6"/>
        <v>127342057.9621</v>
      </c>
      <c r="J77" s="11"/>
      <c r="K77" s="136"/>
      <c r="L77" s="131"/>
      <c r="M77" s="12">
        <v>15</v>
      </c>
      <c r="N77" s="5" t="s">
        <v>507</v>
      </c>
      <c r="O77" s="5">
        <v>147475288.0548</v>
      </c>
      <c r="P77" s="5">
        <v>0</v>
      </c>
      <c r="Q77" s="5">
        <v>197405.16269999999</v>
      </c>
      <c r="R77" s="5">
        <v>31800273.946400002</v>
      </c>
      <c r="S77" s="6">
        <f t="shared" si="7"/>
        <v>179472967.16390002</v>
      </c>
    </row>
    <row r="78" spans="1:19" ht="24.95" customHeight="1" x14ac:dyDescent="0.2">
      <c r="A78" s="134"/>
      <c r="B78" s="132"/>
      <c r="C78" s="1">
        <v>31</v>
      </c>
      <c r="D78" s="5" t="s">
        <v>127</v>
      </c>
      <c r="E78" s="5">
        <v>155236509.54260001</v>
      </c>
      <c r="F78" s="5">
        <v>0</v>
      </c>
      <c r="G78" s="5">
        <v>207794.05710000001</v>
      </c>
      <c r="H78" s="5">
        <v>39861497.797700003</v>
      </c>
      <c r="I78" s="6">
        <f t="shared" si="6"/>
        <v>195305801.39740002</v>
      </c>
      <c r="J78" s="11"/>
      <c r="K78" s="136"/>
      <c r="L78" s="131"/>
      <c r="M78" s="12">
        <v>16</v>
      </c>
      <c r="N78" s="5" t="s">
        <v>508</v>
      </c>
      <c r="O78" s="5">
        <v>118156285.0015</v>
      </c>
      <c r="P78" s="5">
        <v>0</v>
      </c>
      <c r="Q78" s="5">
        <v>158159.79060000001</v>
      </c>
      <c r="R78" s="5">
        <v>28520310.906800002</v>
      </c>
      <c r="S78" s="6">
        <f t="shared" si="7"/>
        <v>146834755.69889998</v>
      </c>
    </row>
    <row r="79" spans="1:19" ht="24.95" customHeight="1" x14ac:dyDescent="0.2">
      <c r="A79" s="1"/>
      <c r="B79" s="124" t="s">
        <v>812</v>
      </c>
      <c r="C79" s="125"/>
      <c r="D79" s="126"/>
      <c r="E79" s="14">
        <f>SUM(E48:E78)</f>
        <v>3512422147.3685002</v>
      </c>
      <c r="F79" s="14">
        <f t="shared" ref="F79:I79" si="8">SUM(F48:F78)</f>
        <v>0</v>
      </c>
      <c r="G79" s="14">
        <f t="shared" si="8"/>
        <v>4701603.0603999998</v>
      </c>
      <c r="H79" s="14">
        <f t="shared" si="8"/>
        <v>870056577.20500028</v>
      </c>
      <c r="I79" s="14">
        <f t="shared" si="8"/>
        <v>4387180327.6338997</v>
      </c>
      <c r="J79" s="11"/>
      <c r="K79" s="136"/>
      <c r="L79" s="131"/>
      <c r="M79" s="12">
        <v>17</v>
      </c>
      <c r="N79" s="5" t="s">
        <v>509</v>
      </c>
      <c r="O79" s="5">
        <v>116439334.23649999</v>
      </c>
      <c r="P79" s="5">
        <v>0</v>
      </c>
      <c r="Q79" s="5">
        <v>155861.54149999999</v>
      </c>
      <c r="R79" s="5">
        <v>26276834.223700002</v>
      </c>
      <c r="S79" s="6">
        <f t="shared" si="7"/>
        <v>142872030.00169998</v>
      </c>
    </row>
    <row r="80" spans="1:19" ht="24.95" customHeight="1" x14ac:dyDescent="0.2">
      <c r="A80" s="134">
        <v>4</v>
      </c>
      <c r="B80" s="130" t="s">
        <v>25</v>
      </c>
      <c r="C80" s="1">
        <v>1</v>
      </c>
      <c r="D80" s="5" t="s">
        <v>128</v>
      </c>
      <c r="E80" s="5">
        <v>174606566.4217</v>
      </c>
      <c r="F80" s="5">
        <v>0</v>
      </c>
      <c r="G80" s="5">
        <v>233722.12469999999</v>
      </c>
      <c r="H80" s="5">
        <v>45669838.826399997</v>
      </c>
      <c r="I80" s="6">
        <f t="shared" si="6"/>
        <v>220510127.37279999</v>
      </c>
      <c r="J80" s="11"/>
      <c r="K80" s="136"/>
      <c r="L80" s="131"/>
      <c r="M80" s="12">
        <v>18</v>
      </c>
      <c r="N80" s="5" t="s">
        <v>510</v>
      </c>
      <c r="O80" s="5">
        <v>120834837.2828</v>
      </c>
      <c r="P80" s="5">
        <v>0</v>
      </c>
      <c r="Q80" s="5">
        <v>161745.20509999999</v>
      </c>
      <c r="R80" s="5">
        <v>28673616.327799998</v>
      </c>
      <c r="S80" s="6">
        <f t="shared" si="7"/>
        <v>149670198.81569999</v>
      </c>
    </row>
    <row r="81" spans="1:19" ht="24.95" customHeight="1" x14ac:dyDescent="0.2">
      <c r="A81" s="134"/>
      <c r="B81" s="131"/>
      <c r="C81" s="1">
        <v>2</v>
      </c>
      <c r="D81" s="5" t="s">
        <v>129</v>
      </c>
      <c r="E81" s="5">
        <v>114831215.6737</v>
      </c>
      <c r="F81" s="5">
        <v>0</v>
      </c>
      <c r="G81" s="5">
        <v>153708.9713</v>
      </c>
      <c r="H81" s="5">
        <v>31702233.455699999</v>
      </c>
      <c r="I81" s="6">
        <f t="shared" si="6"/>
        <v>146687158.10070002</v>
      </c>
      <c r="J81" s="11"/>
      <c r="K81" s="136"/>
      <c r="L81" s="131"/>
      <c r="M81" s="12">
        <v>19</v>
      </c>
      <c r="N81" s="5" t="s">
        <v>511</v>
      </c>
      <c r="O81" s="5">
        <v>146193987.96759999</v>
      </c>
      <c r="P81" s="5">
        <v>0</v>
      </c>
      <c r="Q81" s="5">
        <v>195690.0601</v>
      </c>
      <c r="R81" s="5">
        <v>30160550.082800001</v>
      </c>
      <c r="S81" s="6">
        <f t="shared" si="7"/>
        <v>176550228.11049998</v>
      </c>
    </row>
    <row r="82" spans="1:19" ht="24.95" customHeight="1" x14ac:dyDescent="0.2">
      <c r="A82" s="134"/>
      <c r="B82" s="131"/>
      <c r="C82" s="1">
        <v>3</v>
      </c>
      <c r="D82" s="5" t="s">
        <v>130</v>
      </c>
      <c r="E82" s="5">
        <v>118128847.5765</v>
      </c>
      <c r="F82" s="5">
        <v>0</v>
      </c>
      <c r="G82" s="5">
        <v>158123.0638</v>
      </c>
      <c r="H82" s="5">
        <v>32609505.243099999</v>
      </c>
      <c r="I82" s="6">
        <f t="shared" si="6"/>
        <v>150896475.88339999</v>
      </c>
      <c r="J82" s="11"/>
      <c r="K82" s="136"/>
      <c r="L82" s="131"/>
      <c r="M82" s="12">
        <v>20</v>
      </c>
      <c r="N82" s="5" t="s">
        <v>512</v>
      </c>
      <c r="O82" s="5">
        <v>112339972.75409999</v>
      </c>
      <c r="P82" s="5">
        <v>0</v>
      </c>
      <c r="Q82" s="5">
        <v>150374.28229999999</v>
      </c>
      <c r="R82" s="5">
        <v>26910668.401000001</v>
      </c>
      <c r="S82" s="6">
        <f t="shared" si="7"/>
        <v>139401015.43739998</v>
      </c>
    </row>
    <row r="83" spans="1:19" ht="24.95" customHeight="1" x14ac:dyDescent="0.2">
      <c r="A83" s="134"/>
      <c r="B83" s="131"/>
      <c r="C83" s="1">
        <v>4</v>
      </c>
      <c r="D83" s="5" t="s">
        <v>131</v>
      </c>
      <c r="E83" s="5">
        <v>142781757.66</v>
      </c>
      <c r="F83" s="5">
        <v>0</v>
      </c>
      <c r="G83" s="5">
        <v>191122.57029999999</v>
      </c>
      <c r="H83" s="5">
        <v>40183694.834200002</v>
      </c>
      <c r="I83" s="6">
        <f t="shared" si="6"/>
        <v>183156575.0645</v>
      </c>
      <c r="J83" s="11"/>
      <c r="K83" s="137"/>
      <c r="L83" s="132"/>
      <c r="M83" s="12">
        <v>21</v>
      </c>
      <c r="N83" s="5" t="s">
        <v>513</v>
      </c>
      <c r="O83" s="5">
        <v>134184240.8848</v>
      </c>
      <c r="P83" s="5">
        <v>0</v>
      </c>
      <c r="Q83" s="5">
        <v>179614.2409</v>
      </c>
      <c r="R83" s="5">
        <v>31147179.970400002</v>
      </c>
      <c r="S83" s="6">
        <f t="shared" si="7"/>
        <v>165511035.0961</v>
      </c>
    </row>
    <row r="84" spans="1:19" ht="24.95" customHeight="1" x14ac:dyDescent="0.2">
      <c r="A84" s="134"/>
      <c r="B84" s="131"/>
      <c r="C84" s="1">
        <v>5</v>
      </c>
      <c r="D84" s="5" t="s">
        <v>132</v>
      </c>
      <c r="E84" s="5">
        <v>108438099.733</v>
      </c>
      <c r="F84" s="5">
        <v>0</v>
      </c>
      <c r="G84" s="5">
        <v>145151.37419999999</v>
      </c>
      <c r="H84" s="5">
        <v>29079100.406599998</v>
      </c>
      <c r="I84" s="6">
        <f t="shared" si="6"/>
        <v>137662351.5138</v>
      </c>
      <c r="J84" s="11"/>
      <c r="K84" s="18"/>
      <c r="L84" s="124" t="s">
        <v>830</v>
      </c>
      <c r="M84" s="125"/>
      <c r="N84" s="126"/>
      <c r="O84" s="14">
        <f>SUM(O63:O83)</f>
        <v>2765810388.3878999</v>
      </c>
      <c r="P84" s="14">
        <f t="shared" ref="P84:S84" si="9">SUM(P63:P83)</f>
        <v>0</v>
      </c>
      <c r="Q84" s="14">
        <f t="shared" si="9"/>
        <v>3702215.1780999997</v>
      </c>
      <c r="R84" s="14">
        <f t="shared" si="9"/>
        <v>638769319.66480005</v>
      </c>
      <c r="S84" s="14">
        <f t="shared" si="9"/>
        <v>3408281923.2307992</v>
      </c>
    </row>
    <row r="85" spans="1:19" ht="24.95" customHeight="1" x14ac:dyDescent="0.2">
      <c r="A85" s="134"/>
      <c r="B85" s="131"/>
      <c r="C85" s="1">
        <v>6</v>
      </c>
      <c r="D85" s="5" t="s">
        <v>133</v>
      </c>
      <c r="E85" s="5">
        <v>124836433.2066</v>
      </c>
      <c r="F85" s="5">
        <v>0</v>
      </c>
      <c r="G85" s="5">
        <v>167101.59880000001</v>
      </c>
      <c r="H85" s="5">
        <v>34002974.222599998</v>
      </c>
      <c r="I85" s="6">
        <f t="shared" si="6"/>
        <v>159006509.028</v>
      </c>
      <c r="J85" s="11"/>
      <c r="K85" s="135">
        <v>22</v>
      </c>
      <c r="L85" s="130" t="s">
        <v>43</v>
      </c>
      <c r="M85" s="12">
        <v>1</v>
      </c>
      <c r="N85" s="5" t="s">
        <v>514</v>
      </c>
      <c r="O85" s="5">
        <v>143328032.0828</v>
      </c>
      <c r="P85" s="5">
        <v>-4284409.3099999996</v>
      </c>
      <c r="Q85" s="5">
        <v>191853.79380000001</v>
      </c>
      <c r="R85" s="5">
        <v>32574607.048</v>
      </c>
      <c r="S85" s="6">
        <f t="shared" si="7"/>
        <v>171810083.6146</v>
      </c>
    </row>
    <row r="86" spans="1:19" ht="24.95" customHeight="1" x14ac:dyDescent="0.2">
      <c r="A86" s="134"/>
      <c r="B86" s="131"/>
      <c r="C86" s="1">
        <v>7</v>
      </c>
      <c r="D86" s="5" t="s">
        <v>134</v>
      </c>
      <c r="E86" s="5">
        <v>115695212.0284</v>
      </c>
      <c r="F86" s="5">
        <v>0</v>
      </c>
      <c r="G86" s="5">
        <v>154865.486</v>
      </c>
      <c r="H86" s="5">
        <v>32029392.3772</v>
      </c>
      <c r="I86" s="6">
        <f t="shared" si="6"/>
        <v>147879469.89160001</v>
      </c>
      <c r="J86" s="11"/>
      <c r="K86" s="136"/>
      <c r="L86" s="131"/>
      <c r="M86" s="12">
        <v>2</v>
      </c>
      <c r="N86" s="5" t="s">
        <v>515</v>
      </c>
      <c r="O86" s="5">
        <v>126734324.5332</v>
      </c>
      <c r="P86" s="5">
        <v>-4284409.3099999996</v>
      </c>
      <c r="Q86" s="5">
        <v>169642.0484</v>
      </c>
      <c r="R86" s="5">
        <v>27429664.238400001</v>
      </c>
      <c r="S86" s="6">
        <f t="shared" si="7"/>
        <v>150049221.50999999</v>
      </c>
    </row>
    <row r="87" spans="1:19" ht="24.95" customHeight="1" x14ac:dyDescent="0.2">
      <c r="A87" s="134"/>
      <c r="B87" s="131"/>
      <c r="C87" s="1">
        <v>8</v>
      </c>
      <c r="D87" s="5" t="s">
        <v>135</v>
      </c>
      <c r="E87" s="5">
        <v>103445895.0985</v>
      </c>
      <c r="F87" s="5">
        <v>0</v>
      </c>
      <c r="G87" s="5">
        <v>138468.9871</v>
      </c>
      <c r="H87" s="5">
        <v>28033918.154399998</v>
      </c>
      <c r="I87" s="6">
        <f t="shared" si="6"/>
        <v>131618282.24000001</v>
      </c>
      <c r="J87" s="11"/>
      <c r="K87" s="136"/>
      <c r="L87" s="131"/>
      <c r="M87" s="12">
        <v>3</v>
      </c>
      <c r="N87" s="5" t="s">
        <v>516</v>
      </c>
      <c r="O87" s="5">
        <v>159944859.3479</v>
      </c>
      <c r="P87" s="5">
        <v>-4284409.3099999996</v>
      </c>
      <c r="Q87" s="5">
        <v>214096.48629999999</v>
      </c>
      <c r="R87" s="5">
        <v>36771761.637500003</v>
      </c>
      <c r="S87" s="6">
        <f t="shared" si="7"/>
        <v>192646308.16170001</v>
      </c>
    </row>
    <row r="88" spans="1:19" ht="24.95" customHeight="1" x14ac:dyDescent="0.2">
      <c r="A88" s="134"/>
      <c r="B88" s="131"/>
      <c r="C88" s="1">
        <v>9</v>
      </c>
      <c r="D88" s="5" t="s">
        <v>136</v>
      </c>
      <c r="E88" s="5">
        <v>114896057.7775</v>
      </c>
      <c r="F88" s="5">
        <v>0</v>
      </c>
      <c r="G88" s="5">
        <v>153795.7666</v>
      </c>
      <c r="H88" s="5">
        <v>32017862.263599999</v>
      </c>
      <c r="I88" s="6">
        <f t="shared" si="6"/>
        <v>147067715.80770001</v>
      </c>
      <c r="J88" s="11"/>
      <c r="K88" s="136"/>
      <c r="L88" s="131"/>
      <c r="M88" s="12">
        <v>4</v>
      </c>
      <c r="N88" s="5" t="s">
        <v>517</v>
      </c>
      <c r="O88" s="5">
        <v>126642701.52150001</v>
      </c>
      <c r="P88" s="5">
        <v>-4284409.3099999996</v>
      </c>
      <c r="Q88" s="5">
        <v>169519.4051</v>
      </c>
      <c r="R88" s="5">
        <v>28567989.195900001</v>
      </c>
      <c r="S88" s="6">
        <f t="shared" si="7"/>
        <v>151095800.8125</v>
      </c>
    </row>
    <row r="89" spans="1:19" ht="24.95" customHeight="1" x14ac:dyDescent="0.2">
      <c r="A89" s="134"/>
      <c r="B89" s="131"/>
      <c r="C89" s="1">
        <v>10</v>
      </c>
      <c r="D89" s="5" t="s">
        <v>137</v>
      </c>
      <c r="E89" s="5">
        <v>181769705.2281</v>
      </c>
      <c r="F89" s="5">
        <v>0</v>
      </c>
      <c r="G89" s="5">
        <v>243310.44690000001</v>
      </c>
      <c r="H89" s="5">
        <v>49574038.351000004</v>
      </c>
      <c r="I89" s="6">
        <f t="shared" si="6"/>
        <v>231587054.02600002</v>
      </c>
      <c r="J89" s="11"/>
      <c r="K89" s="136"/>
      <c r="L89" s="131"/>
      <c r="M89" s="12">
        <v>5</v>
      </c>
      <c r="N89" s="5" t="s">
        <v>518</v>
      </c>
      <c r="O89" s="5">
        <v>173159909.25529999</v>
      </c>
      <c r="P89" s="5">
        <v>-4284409.3099999996</v>
      </c>
      <c r="Q89" s="5">
        <v>231785.68100000001</v>
      </c>
      <c r="R89" s="5">
        <v>36318222.364799999</v>
      </c>
      <c r="S89" s="6">
        <f t="shared" si="7"/>
        <v>205425507.99109998</v>
      </c>
    </row>
    <row r="90" spans="1:19" ht="24.95" customHeight="1" x14ac:dyDescent="0.2">
      <c r="A90" s="134"/>
      <c r="B90" s="131"/>
      <c r="C90" s="1">
        <v>11</v>
      </c>
      <c r="D90" s="5" t="s">
        <v>138</v>
      </c>
      <c r="E90" s="5">
        <v>126330164.6446</v>
      </c>
      <c r="F90" s="5">
        <v>0</v>
      </c>
      <c r="G90" s="5">
        <v>169101.05439999999</v>
      </c>
      <c r="H90" s="5">
        <v>35203265.488899998</v>
      </c>
      <c r="I90" s="6">
        <f t="shared" si="6"/>
        <v>161702531.18790001</v>
      </c>
      <c r="J90" s="11"/>
      <c r="K90" s="136"/>
      <c r="L90" s="131"/>
      <c r="M90" s="12">
        <v>6</v>
      </c>
      <c r="N90" s="5" t="s">
        <v>519</v>
      </c>
      <c r="O90" s="5">
        <v>134633096.7324</v>
      </c>
      <c r="P90" s="5">
        <v>-4284409.3099999996</v>
      </c>
      <c r="Q90" s="5">
        <v>180215.06330000001</v>
      </c>
      <c r="R90" s="5">
        <v>27803780.9967</v>
      </c>
      <c r="S90" s="6">
        <f t="shared" si="7"/>
        <v>158332683.4824</v>
      </c>
    </row>
    <row r="91" spans="1:19" ht="24.95" customHeight="1" x14ac:dyDescent="0.2">
      <c r="A91" s="134"/>
      <c r="B91" s="131"/>
      <c r="C91" s="1">
        <v>12</v>
      </c>
      <c r="D91" s="5" t="s">
        <v>139</v>
      </c>
      <c r="E91" s="5">
        <v>154451309.9734</v>
      </c>
      <c r="F91" s="5">
        <v>0</v>
      </c>
      <c r="G91" s="5">
        <v>206743.01699999999</v>
      </c>
      <c r="H91" s="5">
        <v>41288782.145800002</v>
      </c>
      <c r="I91" s="6">
        <f t="shared" si="6"/>
        <v>195946835.13619998</v>
      </c>
      <c r="J91" s="11"/>
      <c r="K91" s="136"/>
      <c r="L91" s="131"/>
      <c r="M91" s="12">
        <v>7</v>
      </c>
      <c r="N91" s="5" t="s">
        <v>520</v>
      </c>
      <c r="O91" s="5">
        <v>112969395.13519999</v>
      </c>
      <c r="P91" s="5">
        <v>-4284409.3099999996</v>
      </c>
      <c r="Q91" s="5">
        <v>151216.80470000001</v>
      </c>
      <c r="R91" s="5">
        <v>24691680.9516</v>
      </c>
      <c r="S91" s="6">
        <f t="shared" si="7"/>
        <v>133527883.58149999</v>
      </c>
    </row>
    <row r="92" spans="1:19" ht="24.95" customHeight="1" x14ac:dyDescent="0.2">
      <c r="A92" s="134"/>
      <c r="B92" s="131"/>
      <c r="C92" s="1">
        <v>13</v>
      </c>
      <c r="D92" s="5" t="s">
        <v>140</v>
      </c>
      <c r="E92" s="5">
        <v>113482290.1629</v>
      </c>
      <c r="F92" s="5">
        <v>0</v>
      </c>
      <c r="G92" s="5">
        <v>151903.34770000001</v>
      </c>
      <c r="H92" s="5">
        <v>31388794.725400001</v>
      </c>
      <c r="I92" s="6">
        <f t="shared" si="6"/>
        <v>145022988.236</v>
      </c>
      <c r="J92" s="11"/>
      <c r="K92" s="136"/>
      <c r="L92" s="131"/>
      <c r="M92" s="12">
        <v>8</v>
      </c>
      <c r="N92" s="5" t="s">
        <v>521</v>
      </c>
      <c r="O92" s="5">
        <v>132377723.18799999</v>
      </c>
      <c r="P92" s="5">
        <v>-4284409.3099999996</v>
      </c>
      <c r="Q92" s="5">
        <v>177196.10070000001</v>
      </c>
      <c r="R92" s="5">
        <v>29085040.714299999</v>
      </c>
      <c r="S92" s="6">
        <f t="shared" si="7"/>
        <v>157355550.69299999</v>
      </c>
    </row>
    <row r="93" spans="1:19" ht="24.95" customHeight="1" x14ac:dyDescent="0.2">
      <c r="A93" s="134"/>
      <c r="B93" s="131"/>
      <c r="C93" s="1">
        <v>14</v>
      </c>
      <c r="D93" s="5" t="s">
        <v>141</v>
      </c>
      <c r="E93" s="5">
        <v>112518365.9638</v>
      </c>
      <c r="F93" s="5">
        <v>0</v>
      </c>
      <c r="G93" s="5">
        <v>150613.07310000001</v>
      </c>
      <c r="H93" s="5">
        <v>31975220.1675</v>
      </c>
      <c r="I93" s="6">
        <f t="shared" si="6"/>
        <v>144644199.2044</v>
      </c>
      <c r="J93" s="11"/>
      <c r="K93" s="136"/>
      <c r="L93" s="131"/>
      <c r="M93" s="12">
        <v>9</v>
      </c>
      <c r="N93" s="5" t="s">
        <v>522</v>
      </c>
      <c r="O93" s="5">
        <v>129823347.14399999</v>
      </c>
      <c r="P93" s="5">
        <v>-4284409.3099999996</v>
      </c>
      <c r="Q93" s="5">
        <v>173776.90400000001</v>
      </c>
      <c r="R93" s="5">
        <v>27275585.848900001</v>
      </c>
      <c r="S93" s="6">
        <f t="shared" si="7"/>
        <v>152988300.5869</v>
      </c>
    </row>
    <row r="94" spans="1:19" ht="24.95" customHeight="1" x14ac:dyDescent="0.2">
      <c r="A94" s="134"/>
      <c r="B94" s="131"/>
      <c r="C94" s="1">
        <v>15</v>
      </c>
      <c r="D94" s="5" t="s">
        <v>142</v>
      </c>
      <c r="E94" s="5">
        <v>135046677.4298</v>
      </c>
      <c r="F94" s="5">
        <v>0</v>
      </c>
      <c r="G94" s="5">
        <v>180768.66769999999</v>
      </c>
      <c r="H94" s="5">
        <v>36876420.240599997</v>
      </c>
      <c r="I94" s="6">
        <f t="shared" si="6"/>
        <v>172103866.33809999</v>
      </c>
      <c r="J94" s="11"/>
      <c r="K94" s="136"/>
      <c r="L94" s="131"/>
      <c r="M94" s="12">
        <v>10</v>
      </c>
      <c r="N94" s="5" t="s">
        <v>523</v>
      </c>
      <c r="O94" s="5">
        <v>137252731.91010001</v>
      </c>
      <c r="P94" s="5">
        <v>-4284409.3099999996</v>
      </c>
      <c r="Q94" s="5">
        <v>183721.61360000001</v>
      </c>
      <c r="R94" s="5">
        <v>28919238.9692</v>
      </c>
      <c r="S94" s="6">
        <f t="shared" si="7"/>
        <v>162071283.18290001</v>
      </c>
    </row>
    <row r="95" spans="1:19" ht="24.95" customHeight="1" x14ac:dyDescent="0.2">
      <c r="A95" s="134"/>
      <c r="B95" s="131"/>
      <c r="C95" s="1">
        <v>16</v>
      </c>
      <c r="D95" s="5" t="s">
        <v>143</v>
      </c>
      <c r="E95" s="5">
        <v>129040921.7481</v>
      </c>
      <c r="F95" s="5">
        <v>0</v>
      </c>
      <c r="G95" s="5">
        <v>172729.5772</v>
      </c>
      <c r="H95" s="5">
        <v>36117687.234999999</v>
      </c>
      <c r="I95" s="6">
        <f t="shared" si="6"/>
        <v>165331338.56029999</v>
      </c>
      <c r="J95" s="11"/>
      <c r="K95" s="136"/>
      <c r="L95" s="131"/>
      <c r="M95" s="12">
        <v>11</v>
      </c>
      <c r="N95" s="5" t="s">
        <v>43</v>
      </c>
      <c r="O95" s="5">
        <v>120822018.34</v>
      </c>
      <c r="P95" s="5">
        <v>-4284409.3099999996</v>
      </c>
      <c r="Q95" s="5">
        <v>161728.04620000001</v>
      </c>
      <c r="R95" s="5">
        <v>27016061.6721</v>
      </c>
      <c r="S95" s="6">
        <f t="shared" si="7"/>
        <v>143715398.74830002</v>
      </c>
    </row>
    <row r="96" spans="1:19" ht="24.95" customHeight="1" x14ac:dyDescent="0.2">
      <c r="A96" s="134"/>
      <c r="B96" s="131"/>
      <c r="C96" s="1">
        <v>17</v>
      </c>
      <c r="D96" s="5" t="s">
        <v>144</v>
      </c>
      <c r="E96" s="5">
        <v>108100649.3299</v>
      </c>
      <c r="F96" s="5">
        <v>0</v>
      </c>
      <c r="G96" s="5">
        <v>144699.6752</v>
      </c>
      <c r="H96" s="5">
        <v>29873583.205699999</v>
      </c>
      <c r="I96" s="6">
        <f t="shared" si="6"/>
        <v>138118932.21079999</v>
      </c>
      <c r="J96" s="11"/>
      <c r="K96" s="136"/>
      <c r="L96" s="131"/>
      <c r="M96" s="12">
        <v>12</v>
      </c>
      <c r="N96" s="5" t="s">
        <v>524</v>
      </c>
      <c r="O96" s="5">
        <v>154254350.4095</v>
      </c>
      <c r="P96" s="5">
        <v>-4284409.3099999996</v>
      </c>
      <c r="Q96" s="5">
        <v>206479.37390000001</v>
      </c>
      <c r="R96" s="5">
        <v>32128024.491900001</v>
      </c>
      <c r="S96" s="6">
        <f t="shared" si="7"/>
        <v>182304444.96529999</v>
      </c>
    </row>
    <row r="97" spans="1:19" ht="24.95" customHeight="1" x14ac:dyDescent="0.2">
      <c r="A97" s="134"/>
      <c r="B97" s="131"/>
      <c r="C97" s="1">
        <v>18</v>
      </c>
      <c r="D97" s="5" t="s">
        <v>145</v>
      </c>
      <c r="E97" s="5">
        <v>112011961.0284</v>
      </c>
      <c r="F97" s="5">
        <v>0</v>
      </c>
      <c r="G97" s="5">
        <v>149935.2175</v>
      </c>
      <c r="H97" s="5">
        <v>30628515.7828</v>
      </c>
      <c r="I97" s="6">
        <f t="shared" si="6"/>
        <v>142790412.02869999</v>
      </c>
      <c r="J97" s="11"/>
      <c r="K97" s="136"/>
      <c r="L97" s="131"/>
      <c r="M97" s="12">
        <v>13</v>
      </c>
      <c r="N97" s="5" t="s">
        <v>525</v>
      </c>
      <c r="O97" s="5">
        <v>101817077.4051</v>
      </c>
      <c r="P97" s="5">
        <v>-4284409.3099999996</v>
      </c>
      <c r="Q97" s="5">
        <v>136288.70980000001</v>
      </c>
      <c r="R97" s="5">
        <v>22387075.3422</v>
      </c>
      <c r="S97" s="6">
        <f t="shared" si="7"/>
        <v>120056032.1471</v>
      </c>
    </row>
    <row r="98" spans="1:19" ht="24.95" customHeight="1" x14ac:dyDescent="0.2">
      <c r="A98" s="134"/>
      <c r="B98" s="131"/>
      <c r="C98" s="1">
        <v>19</v>
      </c>
      <c r="D98" s="5" t="s">
        <v>146</v>
      </c>
      <c r="E98" s="5">
        <v>120963407.1574</v>
      </c>
      <c r="F98" s="5">
        <v>0</v>
      </c>
      <c r="G98" s="5">
        <v>161917.30420000001</v>
      </c>
      <c r="H98" s="5">
        <v>32930866.900699999</v>
      </c>
      <c r="I98" s="6">
        <f t="shared" si="6"/>
        <v>154056191.36229998</v>
      </c>
      <c r="J98" s="11"/>
      <c r="K98" s="136"/>
      <c r="L98" s="131"/>
      <c r="M98" s="12">
        <v>14</v>
      </c>
      <c r="N98" s="5" t="s">
        <v>526</v>
      </c>
      <c r="O98" s="5">
        <v>148026742.6363</v>
      </c>
      <c r="P98" s="5">
        <v>-4284409.3099999996</v>
      </c>
      <c r="Q98" s="5">
        <v>198143.32019999999</v>
      </c>
      <c r="R98" s="5">
        <v>31928856.272799999</v>
      </c>
      <c r="S98" s="6">
        <f t="shared" si="7"/>
        <v>175869332.91929999</v>
      </c>
    </row>
    <row r="99" spans="1:19" ht="24.95" customHeight="1" x14ac:dyDescent="0.2">
      <c r="A99" s="134"/>
      <c r="B99" s="131"/>
      <c r="C99" s="1">
        <v>20</v>
      </c>
      <c r="D99" s="5" t="s">
        <v>147</v>
      </c>
      <c r="E99" s="5">
        <v>122411909.5103</v>
      </c>
      <c r="F99" s="5">
        <v>0</v>
      </c>
      <c r="G99" s="5">
        <v>163856.21780000001</v>
      </c>
      <c r="H99" s="5">
        <v>33883743.8301</v>
      </c>
      <c r="I99" s="6">
        <f t="shared" si="6"/>
        <v>156459509.5582</v>
      </c>
      <c r="J99" s="11"/>
      <c r="K99" s="136"/>
      <c r="L99" s="131"/>
      <c r="M99" s="12">
        <v>15</v>
      </c>
      <c r="N99" s="5" t="s">
        <v>527</v>
      </c>
      <c r="O99" s="5">
        <v>98846392.476699993</v>
      </c>
      <c r="P99" s="5">
        <v>-4284409.3099999996</v>
      </c>
      <c r="Q99" s="5">
        <v>132312.25690000001</v>
      </c>
      <c r="R99" s="5">
        <v>22102687.344999999</v>
      </c>
      <c r="S99" s="6">
        <f t="shared" si="7"/>
        <v>116796982.76859999</v>
      </c>
    </row>
    <row r="100" spans="1:19" ht="24.95" customHeight="1" x14ac:dyDescent="0.2">
      <c r="A100" s="134"/>
      <c r="B100" s="132"/>
      <c r="C100" s="1">
        <v>21</v>
      </c>
      <c r="D100" s="5" t="s">
        <v>148</v>
      </c>
      <c r="E100" s="5">
        <v>117533459.5187</v>
      </c>
      <c r="F100" s="5">
        <v>0</v>
      </c>
      <c r="G100" s="5">
        <v>157326.0986</v>
      </c>
      <c r="H100" s="5">
        <v>32648991.051100001</v>
      </c>
      <c r="I100" s="6">
        <f t="shared" si="6"/>
        <v>150339776.66839999</v>
      </c>
      <c r="J100" s="11"/>
      <c r="K100" s="136"/>
      <c r="L100" s="131"/>
      <c r="M100" s="12">
        <v>16</v>
      </c>
      <c r="N100" s="5" t="s">
        <v>528</v>
      </c>
      <c r="O100" s="5">
        <v>143304741.76820001</v>
      </c>
      <c r="P100" s="5">
        <v>-4284409.3099999996</v>
      </c>
      <c r="Q100" s="5">
        <v>191822.6182</v>
      </c>
      <c r="R100" s="5">
        <v>32433218.2249</v>
      </c>
      <c r="S100" s="6">
        <f t="shared" si="7"/>
        <v>171645373.30130002</v>
      </c>
    </row>
    <row r="101" spans="1:19" ht="24.95" customHeight="1" x14ac:dyDescent="0.2">
      <c r="A101" s="1"/>
      <c r="B101" s="124" t="s">
        <v>813</v>
      </c>
      <c r="C101" s="125"/>
      <c r="D101" s="126"/>
      <c r="E101" s="14">
        <f>SUM(E80:E100)</f>
        <v>2651320906.8713002</v>
      </c>
      <c r="F101" s="14">
        <f t="shared" ref="F101:I101" si="10">SUM(F80:F100)</f>
        <v>0</v>
      </c>
      <c r="G101" s="14">
        <f t="shared" si="10"/>
        <v>3548963.6401000004</v>
      </c>
      <c r="H101" s="14">
        <f t="shared" si="10"/>
        <v>727718428.90840006</v>
      </c>
      <c r="I101" s="14">
        <f t="shared" si="10"/>
        <v>3382588299.4197993</v>
      </c>
      <c r="J101" s="11"/>
      <c r="K101" s="136"/>
      <c r="L101" s="131"/>
      <c r="M101" s="12">
        <v>17</v>
      </c>
      <c r="N101" s="5" t="s">
        <v>529</v>
      </c>
      <c r="O101" s="5">
        <v>179225797.02939999</v>
      </c>
      <c r="P101" s="5">
        <v>-4284409.3099999996</v>
      </c>
      <c r="Q101" s="5">
        <v>239905.26209999999</v>
      </c>
      <c r="R101" s="5">
        <v>40179715.379299998</v>
      </c>
      <c r="S101" s="6">
        <f t="shared" si="7"/>
        <v>215361008.3608</v>
      </c>
    </row>
    <row r="102" spans="1:19" ht="24.95" customHeight="1" x14ac:dyDescent="0.2">
      <c r="A102" s="134">
        <v>5</v>
      </c>
      <c r="B102" s="130" t="s">
        <v>26</v>
      </c>
      <c r="C102" s="1">
        <v>1</v>
      </c>
      <c r="D102" s="5" t="s">
        <v>149</v>
      </c>
      <c r="E102" s="5">
        <v>198174119.29339999</v>
      </c>
      <c r="F102" s="5">
        <v>0</v>
      </c>
      <c r="G102" s="5">
        <v>265268.81069999997</v>
      </c>
      <c r="H102" s="5">
        <v>40928213.883400001</v>
      </c>
      <c r="I102" s="6">
        <f t="shared" si="6"/>
        <v>239367601.98749998</v>
      </c>
      <c r="J102" s="11"/>
      <c r="K102" s="136"/>
      <c r="L102" s="131"/>
      <c r="M102" s="12">
        <v>18</v>
      </c>
      <c r="N102" s="5" t="s">
        <v>530</v>
      </c>
      <c r="O102" s="5">
        <v>135382956.7473</v>
      </c>
      <c r="P102" s="5">
        <v>-4284409.3099999996</v>
      </c>
      <c r="Q102" s="5">
        <v>181218.79920000001</v>
      </c>
      <c r="R102" s="5">
        <v>29866511.876899999</v>
      </c>
      <c r="S102" s="6">
        <f t="shared" si="7"/>
        <v>161146278.11339998</v>
      </c>
    </row>
    <row r="103" spans="1:19" ht="24.95" customHeight="1" x14ac:dyDescent="0.2">
      <c r="A103" s="134"/>
      <c r="B103" s="131"/>
      <c r="C103" s="1">
        <v>2</v>
      </c>
      <c r="D103" s="5" t="s">
        <v>26</v>
      </c>
      <c r="E103" s="5">
        <v>239316121.0176</v>
      </c>
      <c r="F103" s="5">
        <v>0</v>
      </c>
      <c r="G103" s="5">
        <v>320340.02740000002</v>
      </c>
      <c r="H103" s="5">
        <v>51516980.659299999</v>
      </c>
      <c r="I103" s="6">
        <f t="shared" si="6"/>
        <v>291153441.70429999</v>
      </c>
      <c r="J103" s="11"/>
      <c r="K103" s="136"/>
      <c r="L103" s="131"/>
      <c r="M103" s="12">
        <v>19</v>
      </c>
      <c r="N103" s="5" t="s">
        <v>531</v>
      </c>
      <c r="O103" s="5">
        <v>128186803.4805</v>
      </c>
      <c r="P103" s="5">
        <v>-4284409.3099999996</v>
      </c>
      <c r="Q103" s="5">
        <v>171586.285</v>
      </c>
      <c r="R103" s="5">
        <v>26533085.182100002</v>
      </c>
      <c r="S103" s="6">
        <f t="shared" si="7"/>
        <v>150607065.6376</v>
      </c>
    </row>
    <row r="104" spans="1:19" ht="24.95" customHeight="1" x14ac:dyDescent="0.2">
      <c r="A104" s="134"/>
      <c r="B104" s="131"/>
      <c r="C104" s="1">
        <v>3</v>
      </c>
      <c r="D104" s="5" t="s">
        <v>150</v>
      </c>
      <c r="E104" s="5">
        <v>104664059.91509999</v>
      </c>
      <c r="F104" s="5">
        <v>0</v>
      </c>
      <c r="G104" s="5">
        <v>140099.5791</v>
      </c>
      <c r="H104" s="5">
        <v>25133310.957699999</v>
      </c>
      <c r="I104" s="6">
        <f t="shared" si="6"/>
        <v>129937470.45189999</v>
      </c>
      <c r="J104" s="11"/>
      <c r="K104" s="136"/>
      <c r="L104" s="131"/>
      <c r="M104" s="12">
        <v>20</v>
      </c>
      <c r="N104" s="5" t="s">
        <v>532</v>
      </c>
      <c r="O104" s="5">
        <v>137447244.7383</v>
      </c>
      <c r="P104" s="5">
        <v>-4284409.3099999996</v>
      </c>
      <c r="Q104" s="5">
        <v>183981.98149999999</v>
      </c>
      <c r="R104" s="5">
        <v>29149647.9989</v>
      </c>
      <c r="S104" s="6">
        <f t="shared" si="7"/>
        <v>162496465.40869999</v>
      </c>
    </row>
    <row r="105" spans="1:19" ht="24.95" customHeight="1" x14ac:dyDescent="0.2">
      <c r="A105" s="134"/>
      <c r="B105" s="131"/>
      <c r="C105" s="1">
        <v>4</v>
      </c>
      <c r="D105" s="5" t="s">
        <v>151</v>
      </c>
      <c r="E105" s="5">
        <v>123695818.1354</v>
      </c>
      <c r="F105" s="5">
        <v>0</v>
      </c>
      <c r="G105" s="5">
        <v>165574.81210000001</v>
      </c>
      <c r="H105" s="5">
        <v>29430178.4848</v>
      </c>
      <c r="I105" s="6">
        <f t="shared" si="6"/>
        <v>153291571.4323</v>
      </c>
      <c r="J105" s="11"/>
      <c r="K105" s="137"/>
      <c r="L105" s="132"/>
      <c r="M105" s="12">
        <v>21</v>
      </c>
      <c r="N105" s="5" t="s">
        <v>533</v>
      </c>
      <c r="O105" s="5">
        <v>134487382.02059999</v>
      </c>
      <c r="P105" s="5">
        <v>-4284409.3099999996</v>
      </c>
      <c r="Q105" s="5">
        <v>180020.0148</v>
      </c>
      <c r="R105" s="5">
        <v>28578102.200599998</v>
      </c>
      <c r="S105" s="6">
        <f t="shared" si="7"/>
        <v>158961094.926</v>
      </c>
    </row>
    <row r="106" spans="1:19" ht="24.95" customHeight="1" x14ac:dyDescent="0.2">
      <c r="A106" s="134"/>
      <c r="B106" s="131"/>
      <c r="C106" s="1">
        <v>5</v>
      </c>
      <c r="D106" s="5" t="s">
        <v>152</v>
      </c>
      <c r="E106" s="5">
        <v>156913239.46020001</v>
      </c>
      <c r="F106" s="5">
        <v>0</v>
      </c>
      <c r="G106" s="5">
        <v>210038.46799999999</v>
      </c>
      <c r="H106" s="5">
        <v>35915062.204599999</v>
      </c>
      <c r="I106" s="6">
        <f t="shared" si="6"/>
        <v>193038340.13280001</v>
      </c>
      <c r="J106" s="11"/>
      <c r="K106" s="18"/>
      <c r="L106" s="124" t="s">
        <v>831</v>
      </c>
      <c r="M106" s="125"/>
      <c r="N106" s="126"/>
      <c r="O106" s="14">
        <f>SUM(O85:O105)</f>
        <v>2858667627.9022999</v>
      </c>
      <c r="P106" s="14">
        <f t="shared" ref="P106:S106" si="11">SUM(P85:P105)</f>
        <v>-89972595.51000002</v>
      </c>
      <c r="Q106" s="14">
        <f t="shared" si="11"/>
        <v>3826510.5686999997</v>
      </c>
      <c r="R106" s="14">
        <f t="shared" si="11"/>
        <v>621740557.95200014</v>
      </c>
      <c r="S106" s="14">
        <f t="shared" si="11"/>
        <v>3394262100.9130001</v>
      </c>
    </row>
    <row r="107" spans="1:19" ht="24.95" customHeight="1" x14ac:dyDescent="0.2">
      <c r="A107" s="134"/>
      <c r="B107" s="131"/>
      <c r="C107" s="1">
        <v>6</v>
      </c>
      <c r="D107" s="5" t="s">
        <v>153</v>
      </c>
      <c r="E107" s="5">
        <v>103905556.1441</v>
      </c>
      <c r="F107" s="5">
        <v>0</v>
      </c>
      <c r="G107" s="5">
        <v>139084.27299999999</v>
      </c>
      <c r="H107" s="5">
        <v>25502274.592599999</v>
      </c>
      <c r="I107" s="6">
        <f t="shared" si="6"/>
        <v>129546915.0097</v>
      </c>
      <c r="J107" s="11"/>
      <c r="K107" s="135">
        <v>23</v>
      </c>
      <c r="L107" s="130" t="s">
        <v>44</v>
      </c>
      <c r="M107" s="12">
        <v>1</v>
      </c>
      <c r="N107" s="5" t="s">
        <v>534</v>
      </c>
      <c r="O107" s="5">
        <v>116150364.41949999</v>
      </c>
      <c r="P107" s="5">
        <v>0</v>
      </c>
      <c r="Q107" s="5">
        <v>155474.73680000001</v>
      </c>
      <c r="R107" s="5">
        <v>29645448.002500001</v>
      </c>
      <c r="S107" s="6">
        <f t="shared" si="7"/>
        <v>145951287.15880001</v>
      </c>
    </row>
    <row r="108" spans="1:19" ht="24.95" customHeight="1" x14ac:dyDescent="0.2">
      <c r="A108" s="134"/>
      <c r="B108" s="131"/>
      <c r="C108" s="1">
        <v>7</v>
      </c>
      <c r="D108" s="5" t="s">
        <v>154</v>
      </c>
      <c r="E108" s="5">
        <v>165768006.58919999</v>
      </c>
      <c r="F108" s="5">
        <v>0</v>
      </c>
      <c r="G108" s="5">
        <v>221891.14360000001</v>
      </c>
      <c r="H108" s="5">
        <v>38156091.154200003</v>
      </c>
      <c r="I108" s="6">
        <f t="shared" si="6"/>
        <v>204145988.88699996</v>
      </c>
      <c r="J108" s="11"/>
      <c r="K108" s="136"/>
      <c r="L108" s="131"/>
      <c r="M108" s="12">
        <v>2</v>
      </c>
      <c r="N108" s="5" t="s">
        <v>535</v>
      </c>
      <c r="O108" s="5">
        <v>191002540.88299999</v>
      </c>
      <c r="P108" s="5">
        <v>0</v>
      </c>
      <c r="Q108" s="5">
        <v>255669.19149999999</v>
      </c>
      <c r="R108" s="5">
        <v>34993359.459700003</v>
      </c>
      <c r="S108" s="6">
        <f t="shared" si="7"/>
        <v>226251569.53420001</v>
      </c>
    </row>
    <row r="109" spans="1:19" ht="24.95" customHeight="1" x14ac:dyDescent="0.2">
      <c r="A109" s="134"/>
      <c r="B109" s="131"/>
      <c r="C109" s="1">
        <v>8</v>
      </c>
      <c r="D109" s="5" t="s">
        <v>155</v>
      </c>
      <c r="E109" s="5">
        <v>167337971.48609999</v>
      </c>
      <c r="F109" s="5">
        <v>0</v>
      </c>
      <c r="G109" s="5">
        <v>223992.64259999999</v>
      </c>
      <c r="H109" s="5">
        <v>35842338.750799999</v>
      </c>
      <c r="I109" s="6">
        <f t="shared" si="6"/>
        <v>203404302.87949997</v>
      </c>
      <c r="J109" s="11"/>
      <c r="K109" s="136"/>
      <c r="L109" s="131"/>
      <c r="M109" s="12">
        <v>3</v>
      </c>
      <c r="N109" s="5" t="s">
        <v>536</v>
      </c>
      <c r="O109" s="5">
        <v>146391458.19369999</v>
      </c>
      <c r="P109" s="5">
        <v>0</v>
      </c>
      <c r="Q109" s="5">
        <v>195954.3867</v>
      </c>
      <c r="R109" s="5">
        <v>34478691.260899998</v>
      </c>
      <c r="S109" s="6">
        <f t="shared" si="7"/>
        <v>181066103.84129998</v>
      </c>
    </row>
    <row r="110" spans="1:19" ht="24.95" customHeight="1" x14ac:dyDescent="0.2">
      <c r="A110" s="134"/>
      <c r="B110" s="131"/>
      <c r="C110" s="1">
        <v>9</v>
      </c>
      <c r="D110" s="5" t="s">
        <v>156</v>
      </c>
      <c r="E110" s="5">
        <v>117703741.2958</v>
      </c>
      <c r="F110" s="5">
        <v>0</v>
      </c>
      <c r="G110" s="5">
        <v>157554.03169999999</v>
      </c>
      <c r="H110" s="5">
        <v>29819690.199299999</v>
      </c>
      <c r="I110" s="6">
        <f t="shared" si="6"/>
        <v>147680985.52680001</v>
      </c>
      <c r="J110" s="11"/>
      <c r="K110" s="136"/>
      <c r="L110" s="131"/>
      <c r="M110" s="12">
        <v>4</v>
      </c>
      <c r="N110" s="5" t="s">
        <v>34</v>
      </c>
      <c r="O110" s="5">
        <v>89149141.366699994</v>
      </c>
      <c r="P110" s="5">
        <v>0</v>
      </c>
      <c r="Q110" s="5">
        <v>119331.86229999999</v>
      </c>
      <c r="R110" s="5">
        <v>25034368.776500002</v>
      </c>
      <c r="S110" s="6">
        <f t="shared" si="7"/>
        <v>114302842.00549999</v>
      </c>
    </row>
    <row r="111" spans="1:19" ht="24.95" customHeight="1" x14ac:dyDescent="0.2">
      <c r="A111" s="134"/>
      <c r="B111" s="131"/>
      <c r="C111" s="1">
        <v>10</v>
      </c>
      <c r="D111" s="5" t="s">
        <v>157</v>
      </c>
      <c r="E111" s="5">
        <v>134805135.2712</v>
      </c>
      <c r="F111" s="5">
        <v>0</v>
      </c>
      <c r="G111" s="5">
        <v>180445.348</v>
      </c>
      <c r="H111" s="5">
        <v>34523654.4745</v>
      </c>
      <c r="I111" s="6">
        <f t="shared" si="6"/>
        <v>169509235.09369999</v>
      </c>
      <c r="J111" s="11"/>
      <c r="K111" s="136"/>
      <c r="L111" s="131"/>
      <c r="M111" s="12">
        <v>5</v>
      </c>
      <c r="N111" s="5" t="s">
        <v>537</v>
      </c>
      <c r="O111" s="5">
        <v>154683063.70919999</v>
      </c>
      <c r="P111" s="5">
        <v>0</v>
      </c>
      <c r="Q111" s="5">
        <v>207053.23430000001</v>
      </c>
      <c r="R111" s="5">
        <v>34773256.676799998</v>
      </c>
      <c r="S111" s="6">
        <f t="shared" si="7"/>
        <v>189663373.62029999</v>
      </c>
    </row>
    <row r="112" spans="1:19" ht="24.95" customHeight="1" x14ac:dyDescent="0.2">
      <c r="A112" s="134"/>
      <c r="B112" s="131"/>
      <c r="C112" s="1">
        <v>11</v>
      </c>
      <c r="D112" s="5" t="s">
        <v>158</v>
      </c>
      <c r="E112" s="5">
        <v>104307951.24429999</v>
      </c>
      <c r="F112" s="5">
        <v>0</v>
      </c>
      <c r="G112" s="5">
        <v>139622.90470000001</v>
      </c>
      <c r="H112" s="5">
        <v>27302002.937600002</v>
      </c>
      <c r="I112" s="6">
        <f t="shared" si="6"/>
        <v>131749577.08659999</v>
      </c>
      <c r="J112" s="11"/>
      <c r="K112" s="136"/>
      <c r="L112" s="131"/>
      <c r="M112" s="12">
        <v>6</v>
      </c>
      <c r="N112" s="5" t="s">
        <v>538</v>
      </c>
      <c r="O112" s="5">
        <v>132948125.97229999</v>
      </c>
      <c r="P112" s="5">
        <v>0</v>
      </c>
      <c r="Q112" s="5">
        <v>177959.62150000001</v>
      </c>
      <c r="R112" s="5">
        <v>34661691.555399999</v>
      </c>
      <c r="S112" s="6">
        <f t="shared" si="7"/>
        <v>167787777.14919999</v>
      </c>
    </row>
    <row r="113" spans="1:19" ht="24.95" customHeight="1" x14ac:dyDescent="0.2">
      <c r="A113" s="134"/>
      <c r="B113" s="131"/>
      <c r="C113" s="1">
        <v>12</v>
      </c>
      <c r="D113" s="5" t="s">
        <v>159</v>
      </c>
      <c r="E113" s="5">
        <v>161531731.85350001</v>
      </c>
      <c r="F113" s="5">
        <v>0</v>
      </c>
      <c r="G113" s="5">
        <v>216220.61730000001</v>
      </c>
      <c r="H113" s="5">
        <v>38773306.508599997</v>
      </c>
      <c r="I113" s="6">
        <f t="shared" si="6"/>
        <v>200521258.97940001</v>
      </c>
      <c r="J113" s="11"/>
      <c r="K113" s="136"/>
      <c r="L113" s="131"/>
      <c r="M113" s="12">
        <v>7</v>
      </c>
      <c r="N113" s="5" t="s">
        <v>539</v>
      </c>
      <c r="O113" s="5">
        <v>134380937.0054</v>
      </c>
      <c r="P113" s="5">
        <v>0</v>
      </c>
      <c r="Q113" s="5">
        <v>179877.5313</v>
      </c>
      <c r="R113" s="5">
        <v>34943889.475199997</v>
      </c>
      <c r="S113" s="6">
        <f t="shared" si="7"/>
        <v>169504704.01190001</v>
      </c>
    </row>
    <row r="114" spans="1:19" ht="24.95" customHeight="1" x14ac:dyDescent="0.2">
      <c r="A114" s="134"/>
      <c r="B114" s="131"/>
      <c r="C114" s="1">
        <v>13</v>
      </c>
      <c r="D114" s="5" t="s">
        <v>160</v>
      </c>
      <c r="E114" s="5">
        <v>132852140.5786</v>
      </c>
      <c r="F114" s="5">
        <v>0</v>
      </c>
      <c r="G114" s="5">
        <v>177831.13889999999</v>
      </c>
      <c r="H114" s="5">
        <v>29217354.488699999</v>
      </c>
      <c r="I114" s="6">
        <f t="shared" si="6"/>
        <v>162247326.2062</v>
      </c>
      <c r="J114" s="11"/>
      <c r="K114" s="136"/>
      <c r="L114" s="131"/>
      <c r="M114" s="12">
        <v>8</v>
      </c>
      <c r="N114" s="5" t="s">
        <v>540</v>
      </c>
      <c r="O114" s="5">
        <v>158464607.4598</v>
      </c>
      <c r="P114" s="5">
        <v>0</v>
      </c>
      <c r="Q114" s="5">
        <v>212115.07389999999</v>
      </c>
      <c r="R114" s="5">
        <v>44990869.7403</v>
      </c>
      <c r="S114" s="6">
        <f t="shared" si="7"/>
        <v>203667592.27400002</v>
      </c>
    </row>
    <row r="115" spans="1:19" ht="24.95" customHeight="1" x14ac:dyDescent="0.2">
      <c r="A115" s="134"/>
      <c r="B115" s="131"/>
      <c r="C115" s="1">
        <v>14</v>
      </c>
      <c r="D115" s="5" t="s">
        <v>161</v>
      </c>
      <c r="E115" s="5">
        <v>155129526.76840001</v>
      </c>
      <c r="F115" s="5">
        <v>0</v>
      </c>
      <c r="G115" s="5">
        <v>207650.85380000001</v>
      </c>
      <c r="H115" s="5">
        <v>36680945.168899998</v>
      </c>
      <c r="I115" s="6">
        <f t="shared" si="6"/>
        <v>192018122.79110003</v>
      </c>
      <c r="J115" s="11"/>
      <c r="K115" s="136"/>
      <c r="L115" s="131"/>
      <c r="M115" s="12">
        <v>9</v>
      </c>
      <c r="N115" s="5" t="s">
        <v>541</v>
      </c>
      <c r="O115" s="5">
        <v>114559522.0809</v>
      </c>
      <c r="P115" s="5">
        <v>0</v>
      </c>
      <c r="Q115" s="5">
        <v>153345.29190000001</v>
      </c>
      <c r="R115" s="5">
        <v>31073829.392999999</v>
      </c>
      <c r="S115" s="6">
        <f t="shared" si="7"/>
        <v>145786696.7658</v>
      </c>
    </row>
    <row r="116" spans="1:19" ht="24.95" customHeight="1" x14ac:dyDescent="0.2">
      <c r="A116" s="134"/>
      <c r="B116" s="131"/>
      <c r="C116" s="1">
        <v>15</v>
      </c>
      <c r="D116" s="5" t="s">
        <v>162</v>
      </c>
      <c r="E116" s="5">
        <v>198795057.38609999</v>
      </c>
      <c r="F116" s="5">
        <v>0</v>
      </c>
      <c r="G116" s="5">
        <v>266099.97629999998</v>
      </c>
      <c r="H116" s="5">
        <v>44649284.285499997</v>
      </c>
      <c r="I116" s="6">
        <f t="shared" si="6"/>
        <v>243710441.64789999</v>
      </c>
      <c r="J116" s="11"/>
      <c r="K116" s="136"/>
      <c r="L116" s="131"/>
      <c r="M116" s="12">
        <v>10</v>
      </c>
      <c r="N116" s="5" t="s">
        <v>542</v>
      </c>
      <c r="O116" s="5">
        <v>152344355.14469999</v>
      </c>
      <c r="P116" s="5">
        <v>0</v>
      </c>
      <c r="Q116" s="5">
        <v>203922.7224</v>
      </c>
      <c r="R116" s="5">
        <v>29499163.712200001</v>
      </c>
      <c r="S116" s="6">
        <f t="shared" si="7"/>
        <v>182047441.57929999</v>
      </c>
    </row>
    <row r="117" spans="1:19" ht="24.95" customHeight="1" x14ac:dyDescent="0.2">
      <c r="A117" s="134"/>
      <c r="B117" s="131"/>
      <c r="C117" s="1">
        <v>16</v>
      </c>
      <c r="D117" s="5" t="s">
        <v>163</v>
      </c>
      <c r="E117" s="5">
        <v>149032706.70840001</v>
      </c>
      <c r="F117" s="5">
        <v>0</v>
      </c>
      <c r="G117" s="5">
        <v>199489.86780000001</v>
      </c>
      <c r="H117" s="5">
        <v>34782470.096900001</v>
      </c>
      <c r="I117" s="6">
        <f t="shared" si="6"/>
        <v>184014666.67309999</v>
      </c>
      <c r="J117" s="11"/>
      <c r="K117" s="136"/>
      <c r="L117" s="131"/>
      <c r="M117" s="12">
        <v>11</v>
      </c>
      <c r="N117" s="5" t="s">
        <v>543</v>
      </c>
      <c r="O117" s="5">
        <v>120767842.2229</v>
      </c>
      <c r="P117" s="5">
        <v>0</v>
      </c>
      <c r="Q117" s="5">
        <v>161655.52789999999</v>
      </c>
      <c r="R117" s="5">
        <v>28508991.052299999</v>
      </c>
      <c r="S117" s="6">
        <f t="shared" si="7"/>
        <v>149438488.80309999</v>
      </c>
    </row>
    <row r="118" spans="1:19" ht="24.95" customHeight="1" x14ac:dyDescent="0.2">
      <c r="A118" s="134"/>
      <c r="B118" s="131"/>
      <c r="C118" s="1">
        <v>17</v>
      </c>
      <c r="D118" s="5" t="s">
        <v>164</v>
      </c>
      <c r="E118" s="5">
        <v>146585094.3802</v>
      </c>
      <c r="F118" s="5">
        <v>0</v>
      </c>
      <c r="G118" s="5">
        <v>196213.58119999999</v>
      </c>
      <c r="H118" s="5">
        <v>33878998.737999998</v>
      </c>
      <c r="I118" s="6">
        <f t="shared" si="6"/>
        <v>180660306.69940001</v>
      </c>
      <c r="J118" s="11"/>
      <c r="K118" s="136"/>
      <c r="L118" s="131"/>
      <c r="M118" s="12">
        <v>12</v>
      </c>
      <c r="N118" s="5" t="s">
        <v>544</v>
      </c>
      <c r="O118" s="5">
        <v>107269961.92129999</v>
      </c>
      <c r="P118" s="5">
        <v>0</v>
      </c>
      <c r="Q118" s="5">
        <v>143587.74660000001</v>
      </c>
      <c r="R118" s="5">
        <v>27277523.389400002</v>
      </c>
      <c r="S118" s="6">
        <f t="shared" si="7"/>
        <v>134691073.0573</v>
      </c>
    </row>
    <row r="119" spans="1:19" ht="24.95" customHeight="1" x14ac:dyDescent="0.2">
      <c r="A119" s="134"/>
      <c r="B119" s="131"/>
      <c r="C119" s="1">
        <v>18</v>
      </c>
      <c r="D119" s="5" t="s">
        <v>165</v>
      </c>
      <c r="E119" s="5">
        <v>206144042.778</v>
      </c>
      <c r="F119" s="5">
        <v>0</v>
      </c>
      <c r="G119" s="5">
        <v>275937.0661</v>
      </c>
      <c r="H119" s="5">
        <v>42279620.493199997</v>
      </c>
      <c r="I119" s="6">
        <f t="shared" si="6"/>
        <v>248699600.3373</v>
      </c>
      <c r="J119" s="11"/>
      <c r="K119" s="136"/>
      <c r="L119" s="131"/>
      <c r="M119" s="12">
        <v>13</v>
      </c>
      <c r="N119" s="5" t="s">
        <v>545</v>
      </c>
      <c r="O119" s="5">
        <v>89754582.881500006</v>
      </c>
      <c r="P119" s="5">
        <v>0</v>
      </c>
      <c r="Q119" s="5">
        <v>120142.2847</v>
      </c>
      <c r="R119" s="5">
        <v>25212731.2599</v>
      </c>
      <c r="S119" s="6">
        <f t="shared" si="7"/>
        <v>115087456.42610002</v>
      </c>
    </row>
    <row r="120" spans="1:19" ht="24.95" customHeight="1" x14ac:dyDescent="0.2">
      <c r="A120" s="134"/>
      <c r="B120" s="131"/>
      <c r="C120" s="1">
        <v>19</v>
      </c>
      <c r="D120" s="5" t="s">
        <v>166</v>
      </c>
      <c r="E120" s="5">
        <v>114731113.90350001</v>
      </c>
      <c r="F120" s="5">
        <v>0</v>
      </c>
      <c r="G120" s="5">
        <v>153574.9786</v>
      </c>
      <c r="H120" s="5">
        <v>27098261.321400002</v>
      </c>
      <c r="I120" s="6">
        <f t="shared" si="6"/>
        <v>141982950.2035</v>
      </c>
      <c r="J120" s="11"/>
      <c r="K120" s="136"/>
      <c r="L120" s="131"/>
      <c r="M120" s="12">
        <v>14</v>
      </c>
      <c r="N120" s="5" t="s">
        <v>546</v>
      </c>
      <c r="O120" s="5">
        <v>89373980.260800004</v>
      </c>
      <c r="P120" s="5">
        <v>0</v>
      </c>
      <c r="Q120" s="5">
        <v>119632.8236</v>
      </c>
      <c r="R120" s="5">
        <v>25349224.615800001</v>
      </c>
      <c r="S120" s="6">
        <f t="shared" si="7"/>
        <v>114842837.70019999</v>
      </c>
    </row>
    <row r="121" spans="1:19" ht="24.95" customHeight="1" x14ac:dyDescent="0.2">
      <c r="A121" s="134"/>
      <c r="B121" s="132"/>
      <c r="C121" s="1">
        <v>20</v>
      </c>
      <c r="D121" s="5" t="s">
        <v>167</v>
      </c>
      <c r="E121" s="5">
        <v>128380758.43719999</v>
      </c>
      <c r="F121" s="5">
        <v>0</v>
      </c>
      <c r="G121" s="5">
        <v>171845.9062</v>
      </c>
      <c r="H121" s="5">
        <v>32041201.693999998</v>
      </c>
      <c r="I121" s="6">
        <f t="shared" si="6"/>
        <v>160593806.03740001</v>
      </c>
      <c r="J121" s="11"/>
      <c r="K121" s="136"/>
      <c r="L121" s="131"/>
      <c r="M121" s="12">
        <v>15</v>
      </c>
      <c r="N121" s="5" t="s">
        <v>547</v>
      </c>
      <c r="O121" s="5">
        <v>102050217.51090001</v>
      </c>
      <c r="P121" s="5">
        <v>0</v>
      </c>
      <c r="Q121" s="5">
        <v>136600.78279999999</v>
      </c>
      <c r="R121" s="5">
        <v>27572475.2896</v>
      </c>
      <c r="S121" s="6">
        <f t="shared" si="7"/>
        <v>129759293.58330001</v>
      </c>
    </row>
    <row r="122" spans="1:19" ht="24.95" customHeight="1" x14ac:dyDescent="0.2">
      <c r="A122" s="1"/>
      <c r="B122" s="124" t="s">
        <v>814</v>
      </c>
      <c r="C122" s="125"/>
      <c r="D122" s="126"/>
      <c r="E122" s="14">
        <f>SUM(E102:E121)</f>
        <v>3009773892.6462998</v>
      </c>
      <c r="F122" s="14">
        <f t="shared" ref="F122:I122" si="12">SUM(F102:F121)</f>
        <v>0</v>
      </c>
      <c r="G122" s="14">
        <f t="shared" si="12"/>
        <v>4028776.0271000001</v>
      </c>
      <c r="H122" s="14">
        <f t="shared" si="12"/>
        <v>693471241.09399998</v>
      </c>
      <c r="I122" s="14">
        <f t="shared" si="12"/>
        <v>3707273909.7673998</v>
      </c>
      <c r="J122" s="11"/>
      <c r="K122" s="137"/>
      <c r="L122" s="132"/>
      <c r="M122" s="12">
        <v>16</v>
      </c>
      <c r="N122" s="5" t="s">
        <v>548</v>
      </c>
      <c r="O122" s="5">
        <v>123516076.6206</v>
      </c>
      <c r="P122" s="5">
        <v>0</v>
      </c>
      <c r="Q122" s="5">
        <v>165334.21650000001</v>
      </c>
      <c r="R122" s="5">
        <v>28736050.551800001</v>
      </c>
      <c r="S122" s="6">
        <f t="shared" si="7"/>
        <v>152417461.38890001</v>
      </c>
    </row>
    <row r="123" spans="1:19" ht="24.95" customHeight="1" x14ac:dyDescent="0.2">
      <c r="A123" s="134">
        <v>6</v>
      </c>
      <c r="B123" s="130" t="s">
        <v>27</v>
      </c>
      <c r="C123" s="1">
        <v>1</v>
      </c>
      <c r="D123" s="5" t="s">
        <v>168</v>
      </c>
      <c r="E123" s="5">
        <v>145785884.13299999</v>
      </c>
      <c r="F123" s="5">
        <v>0</v>
      </c>
      <c r="G123" s="5">
        <v>195143.78690000001</v>
      </c>
      <c r="H123" s="5">
        <v>34544740.647299998</v>
      </c>
      <c r="I123" s="6">
        <f t="shared" si="6"/>
        <v>180525768.56720001</v>
      </c>
      <c r="J123" s="11"/>
      <c r="K123" s="18"/>
      <c r="L123" s="124" t="s">
        <v>832</v>
      </c>
      <c r="M123" s="125"/>
      <c r="N123" s="126"/>
      <c r="O123" s="14">
        <f>SUM(O107:O122)</f>
        <v>2022806777.6531999</v>
      </c>
      <c r="P123" s="14">
        <f t="shared" ref="P123:S123" si="13">SUM(P107:P122)</f>
        <v>0</v>
      </c>
      <c r="Q123" s="14">
        <f t="shared" si="13"/>
        <v>2707657.0347000007</v>
      </c>
      <c r="R123" s="14">
        <f t="shared" si="13"/>
        <v>496751564.21130002</v>
      </c>
      <c r="S123" s="14">
        <f t="shared" si="13"/>
        <v>2522265998.8991995</v>
      </c>
    </row>
    <row r="124" spans="1:19" ht="24.95" customHeight="1" x14ac:dyDescent="0.2">
      <c r="A124" s="134"/>
      <c r="B124" s="131"/>
      <c r="C124" s="1">
        <v>2</v>
      </c>
      <c r="D124" s="5" t="s">
        <v>169</v>
      </c>
      <c r="E124" s="5">
        <v>167362950.8436</v>
      </c>
      <c r="F124" s="5">
        <v>0</v>
      </c>
      <c r="G124" s="5">
        <v>224026.0791</v>
      </c>
      <c r="H124" s="5">
        <v>40033332.373199999</v>
      </c>
      <c r="I124" s="6">
        <f t="shared" si="6"/>
        <v>207620309.29590002</v>
      </c>
      <c r="J124" s="11"/>
      <c r="K124" s="135">
        <v>24</v>
      </c>
      <c r="L124" s="130" t="s">
        <v>45</v>
      </c>
      <c r="M124" s="12">
        <v>1</v>
      </c>
      <c r="N124" s="5" t="s">
        <v>549</v>
      </c>
      <c r="O124" s="5">
        <v>173331638.6564</v>
      </c>
      <c r="P124" s="5">
        <v>0</v>
      </c>
      <c r="Q124" s="5">
        <v>232015.55179999999</v>
      </c>
      <c r="R124" s="5">
        <v>226077063.81349999</v>
      </c>
      <c r="S124" s="6">
        <f t="shared" si="7"/>
        <v>399640718.02170002</v>
      </c>
    </row>
    <row r="125" spans="1:19" ht="24.95" customHeight="1" x14ac:dyDescent="0.2">
      <c r="A125" s="134"/>
      <c r="B125" s="131"/>
      <c r="C125" s="1">
        <v>3</v>
      </c>
      <c r="D125" s="5" t="s">
        <v>170</v>
      </c>
      <c r="E125" s="5">
        <v>111380221.5592</v>
      </c>
      <c r="F125" s="5">
        <v>0</v>
      </c>
      <c r="G125" s="5">
        <v>149089.59359999999</v>
      </c>
      <c r="H125" s="5">
        <v>27603676.679200001</v>
      </c>
      <c r="I125" s="6">
        <f t="shared" si="6"/>
        <v>139132987.83200002</v>
      </c>
      <c r="J125" s="11"/>
      <c r="K125" s="136"/>
      <c r="L125" s="131"/>
      <c r="M125" s="12">
        <v>2</v>
      </c>
      <c r="N125" s="5" t="s">
        <v>550</v>
      </c>
      <c r="O125" s="5">
        <v>222794912.4337</v>
      </c>
      <c r="P125" s="5">
        <v>0</v>
      </c>
      <c r="Q125" s="5">
        <v>298225.32659999997</v>
      </c>
      <c r="R125" s="5">
        <v>240516502.04480001</v>
      </c>
      <c r="S125" s="6">
        <f t="shared" si="7"/>
        <v>463609639.80509996</v>
      </c>
    </row>
    <row r="126" spans="1:19" ht="24.95" customHeight="1" x14ac:dyDescent="0.2">
      <c r="A126" s="134"/>
      <c r="B126" s="131"/>
      <c r="C126" s="1">
        <v>4</v>
      </c>
      <c r="D126" s="5" t="s">
        <v>171</v>
      </c>
      <c r="E126" s="5">
        <v>137336845.04280001</v>
      </c>
      <c r="F126" s="5">
        <v>0</v>
      </c>
      <c r="G126" s="5">
        <v>183834.20439999999</v>
      </c>
      <c r="H126" s="5">
        <v>31058781.500100002</v>
      </c>
      <c r="I126" s="6">
        <f t="shared" si="6"/>
        <v>168579460.74730003</v>
      </c>
      <c r="J126" s="11"/>
      <c r="K126" s="136"/>
      <c r="L126" s="131"/>
      <c r="M126" s="12">
        <v>3</v>
      </c>
      <c r="N126" s="5" t="s">
        <v>551</v>
      </c>
      <c r="O126" s="5">
        <v>359299282.3344</v>
      </c>
      <c r="P126" s="5">
        <v>0</v>
      </c>
      <c r="Q126" s="5">
        <v>480945.2095</v>
      </c>
      <c r="R126" s="5">
        <v>278753257.34689999</v>
      </c>
      <c r="S126" s="6">
        <f t="shared" si="7"/>
        <v>638533484.8908</v>
      </c>
    </row>
    <row r="127" spans="1:19" ht="24.95" customHeight="1" x14ac:dyDescent="0.2">
      <c r="A127" s="134"/>
      <c r="B127" s="131"/>
      <c r="C127" s="1">
        <v>5</v>
      </c>
      <c r="D127" s="5" t="s">
        <v>172</v>
      </c>
      <c r="E127" s="5">
        <v>144329050.55070001</v>
      </c>
      <c r="F127" s="5">
        <v>0</v>
      </c>
      <c r="G127" s="5">
        <v>193193.72140000001</v>
      </c>
      <c r="H127" s="5">
        <v>34214747.508100003</v>
      </c>
      <c r="I127" s="6">
        <f t="shared" si="6"/>
        <v>178736991.7802</v>
      </c>
      <c r="J127" s="11"/>
      <c r="K127" s="136"/>
      <c r="L127" s="131"/>
      <c r="M127" s="12">
        <v>4</v>
      </c>
      <c r="N127" s="5" t="s">
        <v>552</v>
      </c>
      <c r="O127" s="5">
        <v>140429791.1525</v>
      </c>
      <c r="P127" s="5">
        <v>0</v>
      </c>
      <c r="Q127" s="5">
        <v>187974.3118</v>
      </c>
      <c r="R127" s="5">
        <v>216944891.77869999</v>
      </c>
      <c r="S127" s="6">
        <f t="shared" si="7"/>
        <v>357562657.24300003</v>
      </c>
    </row>
    <row r="128" spans="1:19" ht="24.95" customHeight="1" x14ac:dyDescent="0.2">
      <c r="A128" s="134"/>
      <c r="B128" s="131"/>
      <c r="C128" s="1">
        <v>6</v>
      </c>
      <c r="D128" s="5" t="s">
        <v>173</v>
      </c>
      <c r="E128" s="5">
        <v>141897861.51339999</v>
      </c>
      <c r="F128" s="5">
        <v>0</v>
      </c>
      <c r="G128" s="5">
        <v>189939.4184</v>
      </c>
      <c r="H128" s="5">
        <v>34679816.894299999</v>
      </c>
      <c r="I128" s="6">
        <f t="shared" si="6"/>
        <v>176767617.82609999</v>
      </c>
      <c r="J128" s="11"/>
      <c r="K128" s="136"/>
      <c r="L128" s="131"/>
      <c r="M128" s="12">
        <v>5</v>
      </c>
      <c r="N128" s="5" t="s">
        <v>553</v>
      </c>
      <c r="O128" s="5">
        <v>118065794.3839</v>
      </c>
      <c r="P128" s="5">
        <v>0</v>
      </c>
      <c r="Q128" s="5">
        <v>158038.663</v>
      </c>
      <c r="R128" s="5">
        <v>210451698.64739999</v>
      </c>
      <c r="S128" s="6">
        <f t="shared" si="7"/>
        <v>328675531.6943</v>
      </c>
    </row>
    <row r="129" spans="1:19" ht="24.95" customHeight="1" x14ac:dyDescent="0.2">
      <c r="A129" s="134"/>
      <c r="B129" s="131"/>
      <c r="C129" s="1">
        <v>7</v>
      </c>
      <c r="D129" s="5" t="s">
        <v>174</v>
      </c>
      <c r="E129" s="5">
        <v>196041601.83199999</v>
      </c>
      <c r="F129" s="5">
        <v>0</v>
      </c>
      <c r="G129" s="5">
        <v>262414.29889999999</v>
      </c>
      <c r="H129" s="5">
        <v>43199669.041900001</v>
      </c>
      <c r="I129" s="6">
        <f t="shared" si="6"/>
        <v>239503685.1728</v>
      </c>
      <c r="J129" s="11"/>
      <c r="K129" s="136"/>
      <c r="L129" s="131"/>
      <c r="M129" s="12">
        <v>6</v>
      </c>
      <c r="N129" s="5" t="s">
        <v>554</v>
      </c>
      <c r="O129" s="5">
        <v>131993202.27420001</v>
      </c>
      <c r="P129" s="5">
        <v>0</v>
      </c>
      <c r="Q129" s="5">
        <v>176681.3947</v>
      </c>
      <c r="R129" s="5">
        <v>211980308.2879</v>
      </c>
      <c r="S129" s="6">
        <f t="shared" si="7"/>
        <v>344150191.95679998</v>
      </c>
    </row>
    <row r="130" spans="1:19" ht="24.95" customHeight="1" x14ac:dyDescent="0.2">
      <c r="A130" s="134"/>
      <c r="B130" s="132"/>
      <c r="C130" s="1">
        <v>8</v>
      </c>
      <c r="D130" s="5" t="s">
        <v>175</v>
      </c>
      <c r="E130" s="5">
        <v>180953726.58840001</v>
      </c>
      <c r="F130" s="5">
        <v>0</v>
      </c>
      <c r="G130" s="5">
        <v>242218.20699999999</v>
      </c>
      <c r="H130" s="5">
        <v>45385301.914999999</v>
      </c>
      <c r="I130" s="6">
        <f t="shared" si="6"/>
        <v>226581246.71039999</v>
      </c>
      <c r="J130" s="11"/>
      <c r="K130" s="136"/>
      <c r="L130" s="131"/>
      <c r="M130" s="12">
        <v>7</v>
      </c>
      <c r="N130" s="5" t="s">
        <v>555</v>
      </c>
      <c r="O130" s="5">
        <v>121189925.3162</v>
      </c>
      <c r="P130" s="5">
        <v>0</v>
      </c>
      <c r="Q130" s="5">
        <v>162220.51329999999</v>
      </c>
      <c r="R130" s="5">
        <v>208135820.58059999</v>
      </c>
      <c r="S130" s="6">
        <f t="shared" si="7"/>
        <v>329487966.41009998</v>
      </c>
    </row>
    <row r="131" spans="1:19" ht="24.95" customHeight="1" x14ac:dyDescent="0.2">
      <c r="A131" s="1"/>
      <c r="B131" s="124" t="s">
        <v>815</v>
      </c>
      <c r="C131" s="125"/>
      <c r="D131" s="126"/>
      <c r="E131" s="14">
        <f>SUM(E123:E130)</f>
        <v>1225088142.0630999</v>
      </c>
      <c r="F131" s="14">
        <f t="shared" ref="F131:I131" si="14">SUM(F123:F130)</f>
        <v>0</v>
      </c>
      <c r="G131" s="14">
        <f t="shared" si="14"/>
        <v>1639859.3097000001</v>
      </c>
      <c r="H131" s="14">
        <f t="shared" si="14"/>
        <v>290720066.55909997</v>
      </c>
      <c r="I131" s="14">
        <f t="shared" si="14"/>
        <v>1517448067.9319</v>
      </c>
      <c r="J131" s="11"/>
      <c r="K131" s="136"/>
      <c r="L131" s="131"/>
      <c r="M131" s="12">
        <v>8</v>
      </c>
      <c r="N131" s="5" t="s">
        <v>556</v>
      </c>
      <c r="O131" s="5">
        <v>146202752.13850001</v>
      </c>
      <c r="P131" s="5">
        <v>0</v>
      </c>
      <c r="Q131" s="5">
        <v>195701.79149999999</v>
      </c>
      <c r="R131" s="5">
        <v>214987928.75619999</v>
      </c>
      <c r="S131" s="6">
        <f t="shared" si="7"/>
        <v>361386382.68620002</v>
      </c>
    </row>
    <row r="132" spans="1:19" ht="24.95" customHeight="1" x14ac:dyDescent="0.2">
      <c r="A132" s="134">
        <v>7</v>
      </c>
      <c r="B132" s="130" t="s">
        <v>28</v>
      </c>
      <c r="C132" s="1">
        <v>1</v>
      </c>
      <c r="D132" s="5" t="s">
        <v>176</v>
      </c>
      <c r="E132" s="5">
        <v>144187273.5869</v>
      </c>
      <c r="F132" s="5">
        <v>-6066891.2400000002</v>
      </c>
      <c r="G132" s="5">
        <v>193003.94380000001</v>
      </c>
      <c r="H132" s="5">
        <v>31086045.1756</v>
      </c>
      <c r="I132" s="6">
        <f t="shared" si="6"/>
        <v>169399431.46629998</v>
      </c>
      <c r="J132" s="11"/>
      <c r="K132" s="136"/>
      <c r="L132" s="131"/>
      <c r="M132" s="12">
        <v>9</v>
      </c>
      <c r="N132" s="5" t="s">
        <v>557</v>
      </c>
      <c r="O132" s="5">
        <v>97624924.654300004</v>
      </c>
      <c r="P132" s="5">
        <v>0</v>
      </c>
      <c r="Q132" s="5">
        <v>130677.2436</v>
      </c>
      <c r="R132" s="5">
        <v>204017959.67730001</v>
      </c>
      <c r="S132" s="6">
        <f t="shared" si="7"/>
        <v>301773561.57520002</v>
      </c>
    </row>
    <row r="133" spans="1:19" ht="24.95" customHeight="1" x14ac:dyDescent="0.2">
      <c r="A133" s="134"/>
      <c r="B133" s="131"/>
      <c r="C133" s="1">
        <v>2</v>
      </c>
      <c r="D133" s="5" t="s">
        <v>177</v>
      </c>
      <c r="E133" s="5">
        <v>127223452.2766</v>
      </c>
      <c r="F133" s="5">
        <v>-6066891.2400000002</v>
      </c>
      <c r="G133" s="5">
        <v>170296.77739999999</v>
      </c>
      <c r="H133" s="5">
        <v>27004835.862500001</v>
      </c>
      <c r="I133" s="6">
        <f t="shared" si="6"/>
        <v>148331693.67650002</v>
      </c>
      <c r="J133" s="11"/>
      <c r="K133" s="136"/>
      <c r="L133" s="131"/>
      <c r="M133" s="12">
        <v>10</v>
      </c>
      <c r="N133" s="5" t="s">
        <v>558</v>
      </c>
      <c r="O133" s="5">
        <v>166460325.66429999</v>
      </c>
      <c r="P133" s="5">
        <v>0</v>
      </c>
      <c r="Q133" s="5">
        <v>222817.8572</v>
      </c>
      <c r="R133" s="5">
        <v>224011885.19980001</v>
      </c>
      <c r="S133" s="6">
        <f t="shared" si="7"/>
        <v>390695028.72130001</v>
      </c>
    </row>
    <row r="134" spans="1:19" ht="24.95" customHeight="1" x14ac:dyDescent="0.2">
      <c r="A134" s="134"/>
      <c r="B134" s="131"/>
      <c r="C134" s="1">
        <v>3</v>
      </c>
      <c r="D134" s="5" t="s">
        <v>178</v>
      </c>
      <c r="E134" s="5">
        <v>123190126.2374</v>
      </c>
      <c r="F134" s="5">
        <v>-6066891.2400000002</v>
      </c>
      <c r="G134" s="5">
        <v>164897.91099999999</v>
      </c>
      <c r="H134" s="5">
        <v>25796557.254900001</v>
      </c>
      <c r="I134" s="6">
        <f t="shared" si="6"/>
        <v>143084690.16330001</v>
      </c>
      <c r="J134" s="11"/>
      <c r="K134" s="136"/>
      <c r="L134" s="131"/>
      <c r="M134" s="12">
        <v>11</v>
      </c>
      <c r="N134" s="5" t="s">
        <v>559</v>
      </c>
      <c r="O134" s="5">
        <v>143896716.7588</v>
      </c>
      <c r="P134" s="5">
        <v>0</v>
      </c>
      <c r="Q134" s="5">
        <v>192615.0148</v>
      </c>
      <c r="R134" s="5">
        <v>216624753.98789999</v>
      </c>
      <c r="S134" s="6">
        <f t="shared" si="7"/>
        <v>360714085.7615</v>
      </c>
    </row>
    <row r="135" spans="1:19" ht="24.95" customHeight="1" x14ac:dyDescent="0.2">
      <c r="A135" s="134"/>
      <c r="B135" s="131"/>
      <c r="C135" s="1">
        <v>4</v>
      </c>
      <c r="D135" s="5" t="s">
        <v>179</v>
      </c>
      <c r="E135" s="5">
        <v>146040284.4127</v>
      </c>
      <c r="F135" s="5">
        <v>-6066891.2400000002</v>
      </c>
      <c r="G135" s="5">
        <v>195484.318</v>
      </c>
      <c r="H135" s="5">
        <v>32686025.575100001</v>
      </c>
      <c r="I135" s="6">
        <f t="shared" si="6"/>
        <v>172854903.06579998</v>
      </c>
      <c r="J135" s="11"/>
      <c r="K135" s="136"/>
      <c r="L135" s="131"/>
      <c r="M135" s="12">
        <v>12</v>
      </c>
      <c r="N135" s="5" t="s">
        <v>560</v>
      </c>
      <c r="O135" s="5">
        <v>197850848.37689999</v>
      </c>
      <c r="P135" s="5">
        <v>0</v>
      </c>
      <c r="Q135" s="5">
        <v>264836.09179999999</v>
      </c>
      <c r="R135" s="5">
        <v>230951918.5433</v>
      </c>
      <c r="S135" s="6">
        <f t="shared" si="7"/>
        <v>429067603.01199996</v>
      </c>
    </row>
    <row r="136" spans="1:19" ht="24.95" customHeight="1" x14ac:dyDescent="0.2">
      <c r="A136" s="134"/>
      <c r="B136" s="131"/>
      <c r="C136" s="1">
        <v>5</v>
      </c>
      <c r="D136" s="5" t="s">
        <v>180</v>
      </c>
      <c r="E136" s="5">
        <v>189537551.3811</v>
      </c>
      <c r="F136" s="5">
        <v>-6066891.2400000002</v>
      </c>
      <c r="G136" s="5">
        <v>253708.20879999999</v>
      </c>
      <c r="H136" s="5">
        <v>42684051.168099999</v>
      </c>
      <c r="I136" s="6">
        <f t="shared" si="6"/>
        <v>226408419.51799998</v>
      </c>
      <c r="J136" s="11"/>
      <c r="K136" s="136"/>
      <c r="L136" s="131"/>
      <c r="M136" s="12">
        <v>13</v>
      </c>
      <c r="N136" s="5" t="s">
        <v>561</v>
      </c>
      <c r="O136" s="5">
        <v>214061833.89629999</v>
      </c>
      <c r="P136" s="5">
        <v>0</v>
      </c>
      <c r="Q136" s="5">
        <v>286535.53899999999</v>
      </c>
      <c r="R136" s="5">
        <v>239311186.48320001</v>
      </c>
      <c r="S136" s="6">
        <f t="shared" si="7"/>
        <v>453659555.91850001</v>
      </c>
    </row>
    <row r="137" spans="1:19" ht="24.95" customHeight="1" x14ac:dyDescent="0.2">
      <c r="A137" s="134"/>
      <c r="B137" s="131"/>
      <c r="C137" s="1">
        <v>6</v>
      </c>
      <c r="D137" s="5" t="s">
        <v>181</v>
      </c>
      <c r="E137" s="5">
        <v>154854555.0677</v>
      </c>
      <c r="F137" s="5">
        <v>-6066891.2400000002</v>
      </c>
      <c r="G137" s="5">
        <v>207282.78649999999</v>
      </c>
      <c r="H137" s="5">
        <v>31905198.552999999</v>
      </c>
      <c r="I137" s="6">
        <f t="shared" ref="I137:I200" si="15">E137+F137+G137+H137</f>
        <v>180900145.1672</v>
      </c>
      <c r="J137" s="11"/>
      <c r="K137" s="136"/>
      <c r="L137" s="131"/>
      <c r="M137" s="12">
        <v>14</v>
      </c>
      <c r="N137" s="5" t="s">
        <v>562</v>
      </c>
      <c r="O137" s="5">
        <v>115232794.9928</v>
      </c>
      <c r="P137" s="5">
        <v>0</v>
      </c>
      <c r="Q137" s="5">
        <v>154246.5111</v>
      </c>
      <c r="R137" s="5">
        <v>209941217.36129999</v>
      </c>
      <c r="S137" s="6">
        <f t="shared" ref="S137:S200" si="16">O137+P137+Q137+R137</f>
        <v>325328258.86519998</v>
      </c>
    </row>
    <row r="138" spans="1:19" ht="24.95" customHeight="1" x14ac:dyDescent="0.2">
      <c r="A138" s="134"/>
      <c r="B138" s="131"/>
      <c r="C138" s="1">
        <v>7</v>
      </c>
      <c r="D138" s="5" t="s">
        <v>182</v>
      </c>
      <c r="E138" s="5">
        <v>146894000.91690001</v>
      </c>
      <c r="F138" s="5">
        <v>-6066891.2400000002</v>
      </c>
      <c r="G138" s="5">
        <v>196627.07250000001</v>
      </c>
      <c r="H138" s="5">
        <v>30104697.239500001</v>
      </c>
      <c r="I138" s="6">
        <f t="shared" si="15"/>
        <v>171128433.98890001</v>
      </c>
      <c r="J138" s="11"/>
      <c r="K138" s="136"/>
      <c r="L138" s="131"/>
      <c r="M138" s="12">
        <v>15</v>
      </c>
      <c r="N138" s="5" t="s">
        <v>563</v>
      </c>
      <c r="O138" s="5">
        <v>139046873.7969</v>
      </c>
      <c r="P138" s="5">
        <v>0</v>
      </c>
      <c r="Q138" s="5">
        <v>186123.18789999999</v>
      </c>
      <c r="R138" s="5">
        <v>216916163.11579999</v>
      </c>
      <c r="S138" s="6">
        <f t="shared" si="16"/>
        <v>356149160.1006</v>
      </c>
    </row>
    <row r="139" spans="1:19" ht="24.95" customHeight="1" x14ac:dyDescent="0.2">
      <c r="A139" s="134"/>
      <c r="B139" s="131"/>
      <c r="C139" s="1">
        <v>8</v>
      </c>
      <c r="D139" s="5" t="s">
        <v>183</v>
      </c>
      <c r="E139" s="5">
        <v>126233727.2075</v>
      </c>
      <c r="F139" s="5">
        <v>-6066891.2400000002</v>
      </c>
      <c r="G139" s="5">
        <v>168971.96669999999</v>
      </c>
      <c r="H139" s="5">
        <v>27431385.651299998</v>
      </c>
      <c r="I139" s="6">
        <f t="shared" si="15"/>
        <v>147767193.5855</v>
      </c>
      <c r="J139" s="11"/>
      <c r="K139" s="136"/>
      <c r="L139" s="131"/>
      <c r="M139" s="12">
        <v>16</v>
      </c>
      <c r="N139" s="5" t="s">
        <v>564</v>
      </c>
      <c r="O139" s="5">
        <v>208163616.64770001</v>
      </c>
      <c r="P139" s="5">
        <v>0</v>
      </c>
      <c r="Q139" s="5">
        <v>278640.39569999999</v>
      </c>
      <c r="R139" s="5">
        <v>237225202.1338</v>
      </c>
      <c r="S139" s="6">
        <f t="shared" si="16"/>
        <v>445667459.17720002</v>
      </c>
    </row>
    <row r="140" spans="1:19" ht="24.95" customHeight="1" x14ac:dyDescent="0.2">
      <c r="A140" s="134"/>
      <c r="B140" s="131"/>
      <c r="C140" s="1">
        <v>9</v>
      </c>
      <c r="D140" s="5" t="s">
        <v>184</v>
      </c>
      <c r="E140" s="5">
        <v>159465755.4797</v>
      </c>
      <c r="F140" s="5">
        <v>-6066891.2400000002</v>
      </c>
      <c r="G140" s="5">
        <v>213455.17499999999</v>
      </c>
      <c r="H140" s="5">
        <v>34038527.2236</v>
      </c>
      <c r="I140" s="6">
        <f t="shared" si="15"/>
        <v>187650846.6383</v>
      </c>
      <c r="J140" s="11"/>
      <c r="K140" s="136"/>
      <c r="L140" s="131"/>
      <c r="M140" s="12">
        <v>17</v>
      </c>
      <c r="N140" s="5" t="s">
        <v>565</v>
      </c>
      <c r="O140" s="5">
        <v>201985113.17109999</v>
      </c>
      <c r="P140" s="5">
        <v>0</v>
      </c>
      <c r="Q140" s="5">
        <v>270370.07120000001</v>
      </c>
      <c r="R140" s="5">
        <v>234974704.31999999</v>
      </c>
      <c r="S140" s="6">
        <f t="shared" si="16"/>
        <v>437230187.56229997</v>
      </c>
    </row>
    <row r="141" spans="1:19" ht="24.95" customHeight="1" x14ac:dyDescent="0.2">
      <c r="A141" s="134"/>
      <c r="B141" s="131"/>
      <c r="C141" s="1">
        <v>10</v>
      </c>
      <c r="D141" s="5" t="s">
        <v>185</v>
      </c>
      <c r="E141" s="5">
        <v>150872682.44729999</v>
      </c>
      <c r="F141" s="5">
        <v>-6066891.2400000002</v>
      </c>
      <c r="G141" s="5">
        <v>201952.79380000001</v>
      </c>
      <c r="H141" s="5">
        <v>34099978.220100001</v>
      </c>
      <c r="I141" s="6">
        <f t="shared" si="15"/>
        <v>179107722.22119999</v>
      </c>
      <c r="J141" s="11"/>
      <c r="K141" s="136"/>
      <c r="L141" s="131"/>
      <c r="M141" s="12">
        <v>18</v>
      </c>
      <c r="N141" s="5" t="s">
        <v>566</v>
      </c>
      <c r="O141" s="5">
        <v>206243692.19909999</v>
      </c>
      <c r="P141" s="5">
        <v>0</v>
      </c>
      <c r="Q141" s="5">
        <v>276070.45329999999</v>
      </c>
      <c r="R141" s="5">
        <v>236484440.646</v>
      </c>
      <c r="S141" s="6">
        <f t="shared" si="16"/>
        <v>443004203.29839998</v>
      </c>
    </row>
    <row r="142" spans="1:19" ht="24.95" customHeight="1" x14ac:dyDescent="0.2">
      <c r="A142" s="134"/>
      <c r="B142" s="131"/>
      <c r="C142" s="1">
        <v>11</v>
      </c>
      <c r="D142" s="5" t="s">
        <v>186</v>
      </c>
      <c r="E142" s="5">
        <v>172739152.21610001</v>
      </c>
      <c r="F142" s="5">
        <v>-6066891.2400000002</v>
      </c>
      <c r="G142" s="5">
        <v>231222.4706</v>
      </c>
      <c r="H142" s="5">
        <v>35583111.546599999</v>
      </c>
      <c r="I142" s="6">
        <f t="shared" si="15"/>
        <v>202486594.99330002</v>
      </c>
      <c r="J142" s="11"/>
      <c r="K142" s="136"/>
      <c r="L142" s="131"/>
      <c r="M142" s="12">
        <v>19</v>
      </c>
      <c r="N142" s="5" t="s">
        <v>567</v>
      </c>
      <c r="O142" s="5">
        <v>159510211.17289999</v>
      </c>
      <c r="P142" s="5">
        <v>0</v>
      </c>
      <c r="Q142" s="5">
        <v>213514.68179999999</v>
      </c>
      <c r="R142" s="5">
        <v>222388329.2608</v>
      </c>
      <c r="S142" s="6">
        <f t="shared" si="16"/>
        <v>382112055.11549997</v>
      </c>
    </row>
    <row r="143" spans="1:19" ht="24.95" customHeight="1" x14ac:dyDescent="0.2">
      <c r="A143" s="134"/>
      <c r="B143" s="131"/>
      <c r="C143" s="1">
        <v>12</v>
      </c>
      <c r="D143" s="5" t="s">
        <v>187</v>
      </c>
      <c r="E143" s="5">
        <v>132653494.3934</v>
      </c>
      <c r="F143" s="5">
        <v>-6066891.2400000002</v>
      </c>
      <c r="G143" s="5">
        <v>177565.23819999999</v>
      </c>
      <c r="H143" s="5">
        <v>30453563.6932</v>
      </c>
      <c r="I143" s="6">
        <f t="shared" si="15"/>
        <v>157217732.0848</v>
      </c>
      <c r="J143" s="11"/>
      <c r="K143" s="137"/>
      <c r="L143" s="132"/>
      <c r="M143" s="12">
        <v>20</v>
      </c>
      <c r="N143" s="5" t="s">
        <v>568</v>
      </c>
      <c r="O143" s="5">
        <v>182459385.00709999</v>
      </c>
      <c r="P143" s="5">
        <v>0</v>
      </c>
      <c r="Q143" s="5">
        <v>244233.62770000001</v>
      </c>
      <c r="R143" s="5">
        <v>228913600.58520001</v>
      </c>
      <c r="S143" s="6">
        <f t="shared" si="16"/>
        <v>411617219.22000003</v>
      </c>
    </row>
    <row r="144" spans="1:19" ht="24.95" customHeight="1" x14ac:dyDescent="0.2">
      <c r="A144" s="134"/>
      <c r="B144" s="131"/>
      <c r="C144" s="1">
        <v>13</v>
      </c>
      <c r="D144" s="5" t="s">
        <v>188</v>
      </c>
      <c r="E144" s="5">
        <v>159348026.03029999</v>
      </c>
      <c r="F144" s="5">
        <v>-6066891.2400000002</v>
      </c>
      <c r="G144" s="5">
        <v>213297.5865</v>
      </c>
      <c r="H144" s="5">
        <v>38720139.826099999</v>
      </c>
      <c r="I144" s="6">
        <f t="shared" si="15"/>
        <v>192214572.20289996</v>
      </c>
      <c r="J144" s="11"/>
      <c r="K144" s="18"/>
      <c r="L144" s="124" t="s">
        <v>833</v>
      </c>
      <c r="M144" s="125"/>
      <c r="N144" s="126"/>
      <c r="O144" s="14">
        <f>SUM(O124:O143)</f>
        <v>3445843635.0280004</v>
      </c>
      <c r="P144" s="14">
        <f t="shared" ref="P144:S144" si="17">SUM(P124:P143)</f>
        <v>0</v>
      </c>
      <c r="Q144" s="14">
        <f t="shared" si="17"/>
        <v>4612483.4373000003</v>
      </c>
      <c r="R144" s="14">
        <f t="shared" si="17"/>
        <v>4509608832.5704002</v>
      </c>
      <c r="S144" s="14">
        <f t="shared" si="17"/>
        <v>7960064951.0357008</v>
      </c>
    </row>
    <row r="145" spans="1:19" ht="24.95" customHeight="1" x14ac:dyDescent="0.2">
      <c r="A145" s="134"/>
      <c r="B145" s="131"/>
      <c r="C145" s="1">
        <v>14</v>
      </c>
      <c r="D145" s="5" t="s">
        <v>189</v>
      </c>
      <c r="E145" s="5">
        <v>117711024.4434</v>
      </c>
      <c r="F145" s="5">
        <v>-6066891.2400000002</v>
      </c>
      <c r="G145" s="5">
        <v>157563.7806</v>
      </c>
      <c r="H145" s="5">
        <v>25931182.603599999</v>
      </c>
      <c r="I145" s="6">
        <f t="shared" si="15"/>
        <v>137732879.58759999</v>
      </c>
      <c r="J145" s="11"/>
      <c r="K145" s="135">
        <v>25</v>
      </c>
      <c r="L145" s="130" t="s">
        <v>46</v>
      </c>
      <c r="M145" s="12">
        <v>1</v>
      </c>
      <c r="N145" s="5" t="s">
        <v>569</v>
      </c>
      <c r="O145" s="5">
        <v>119383411.21600001</v>
      </c>
      <c r="P145" s="5">
        <v>-3018317.48</v>
      </c>
      <c r="Q145" s="5">
        <v>159802.378</v>
      </c>
      <c r="R145" s="5">
        <v>27876936.714000002</v>
      </c>
      <c r="S145" s="6">
        <f t="shared" si="16"/>
        <v>144401832.82800001</v>
      </c>
    </row>
    <row r="146" spans="1:19" ht="24.95" customHeight="1" x14ac:dyDescent="0.2">
      <c r="A146" s="134"/>
      <c r="B146" s="131"/>
      <c r="C146" s="1">
        <v>15</v>
      </c>
      <c r="D146" s="5" t="s">
        <v>190</v>
      </c>
      <c r="E146" s="5">
        <v>123657921.92020001</v>
      </c>
      <c r="F146" s="5">
        <v>-6066891.2400000002</v>
      </c>
      <c r="G146" s="5">
        <v>165524.08559999999</v>
      </c>
      <c r="H146" s="5">
        <v>27854070.597600002</v>
      </c>
      <c r="I146" s="6">
        <f t="shared" si="15"/>
        <v>145610625.36340001</v>
      </c>
      <c r="J146" s="11"/>
      <c r="K146" s="136"/>
      <c r="L146" s="131"/>
      <c r="M146" s="12">
        <v>2</v>
      </c>
      <c r="N146" s="5" t="s">
        <v>570</v>
      </c>
      <c r="O146" s="5">
        <v>134566660.33199999</v>
      </c>
      <c r="P146" s="5">
        <v>-3018317.48</v>
      </c>
      <c r="Q146" s="5">
        <v>180126.13389999999</v>
      </c>
      <c r="R146" s="5">
        <v>27821798.293699998</v>
      </c>
      <c r="S146" s="6">
        <f t="shared" si="16"/>
        <v>159550267.27959999</v>
      </c>
    </row>
    <row r="147" spans="1:19" ht="24.95" customHeight="1" x14ac:dyDescent="0.2">
      <c r="A147" s="134"/>
      <c r="B147" s="131"/>
      <c r="C147" s="1">
        <v>16</v>
      </c>
      <c r="D147" s="5" t="s">
        <v>191</v>
      </c>
      <c r="E147" s="5">
        <v>112791105.2502</v>
      </c>
      <c r="F147" s="5">
        <v>-6066891.2400000002</v>
      </c>
      <c r="G147" s="5">
        <v>150978.15220000001</v>
      </c>
      <c r="H147" s="5">
        <v>24167977.020599999</v>
      </c>
      <c r="I147" s="6">
        <f t="shared" si="15"/>
        <v>131043169.183</v>
      </c>
      <c r="J147" s="11"/>
      <c r="K147" s="136"/>
      <c r="L147" s="131"/>
      <c r="M147" s="12">
        <v>3</v>
      </c>
      <c r="N147" s="5" t="s">
        <v>571</v>
      </c>
      <c r="O147" s="5">
        <v>137784314.7392</v>
      </c>
      <c r="P147" s="5">
        <v>-3018317.48</v>
      </c>
      <c r="Q147" s="5">
        <v>184433.17139999999</v>
      </c>
      <c r="R147" s="5">
        <v>29563103.102200001</v>
      </c>
      <c r="S147" s="6">
        <f t="shared" si="16"/>
        <v>164513533.53280002</v>
      </c>
    </row>
    <row r="148" spans="1:19" ht="24.95" customHeight="1" x14ac:dyDescent="0.2">
      <c r="A148" s="134"/>
      <c r="B148" s="131"/>
      <c r="C148" s="1">
        <v>17</v>
      </c>
      <c r="D148" s="5" t="s">
        <v>192</v>
      </c>
      <c r="E148" s="5">
        <v>142715204.43270001</v>
      </c>
      <c r="F148" s="5">
        <v>-6066891.2400000002</v>
      </c>
      <c r="G148" s="5">
        <v>191033.48449999999</v>
      </c>
      <c r="H148" s="5">
        <v>30529121.3649</v>
      </c>
      <c r="I148" s="6">
        <f t="shared" si="15"/>
        <v>167368468.04209998</v>
      </c>
      <c r="J148" s="11"/>
      <c r="K148" s="136"/>
      <c r="L148" s="131"/>
      <c r="M148" s="12">
        <v>4</v>
      </c>
      <c r="N148" s="5" t="s">
        <v>572</v>
      </c>
      <c r="O148" s="5">
        <v>162566714.85980001</v>
      </c>
      <c r="P148" s="5">
        <v>-3018317.48</v>
      </c>
      <c r="Q148" s="5">
        <v>217606.0086</v>
      </c>
      <c r="R148" s="5">
        <v>33806056.075900003</v>
      </c>
      <c r="S148" s="6">
        <f t="shared" si="16"/>
        <v>193572059.46430004</v>
      </c>
    </row>
    <row r="149" spans="1:19" ht="24.95" customHeight="1" x14ac:dyDescent="0.2">
      <c r="A149" s="134"/>
      <c r="B149" s="131"/>
      <c r="C149" s="1">
        <v>18</v>
      </c>
      <c r="D149" s="5" t="s">
        <v>193</v>
      </c>
      <c r="E149" s="5">
        <v>133738648.6375</v>
      </c>
      <c r="F149" s="5">
        <v>-6066891.2400000002</v>
      </c>
      <c r="G149" s="5">
        <v>179017.78700000001</v>
      </c>
      <c r="H149" s="5">
        <v>30942079.790899999</v>
      </c>
      <c r="I149" s="6">
        <f t="shared" si="15"/>
        <v>158792854.9754</v>
      </c>
      <c r="J149" s="11"/>
      <c r="K149" s="136"/>
      <c r="L149" s="131"/>
      <c r="M149" s="12">
        <v>5</v>
      </c>
      <c r="N149" s="5" t="s">
        <v>573</v>
      </c>
      <c r="O149" s="5">
        <v>116079630.3593</v>
      </c>
      <c r="P149" s="5">
        <v>-3018317.48</v>
      </c>
      <c r="Q149" s="5">
        <v>155380.05470000001</v>
      </c>
      <c r="R149" s="5">
        <v>25675457.986499999</v>
      </c>
      <c r="S149" s="6">
        <f t="shared" si="16"/>
        <v>138892150.92050001</v>
      </c>
    </row>
    <row r="150" spans="1:19" ht="24.95" customHeight="1" x14ac:dyDescent="0.2">
      <c r="A150" s="134"/>
      <c r="B150" s="131"/>
      <c r="C150" s="1">
        <v>19</v>
      </c>
      <c r="D150" s="5" t="s">
        <v>194</v>
      </c>
      <c r="E150" s="5">
        <v>156632575.1622</v>
      </c>
      <c r="F150" s="5">
        <v>-6066891.2400000002</v>
      </c>
      <c r="G150" s="5">
        <v>209662.78080000001</v>
      </c>
      <c r="H150" s="5">
        <v>36418497.262699999</v>
      </c>
      <c r="I150" s="6">
        <f t="shared" si="15"/>
        <v>187193843.9657</v>
      </c>
      <c r="J150" s="11"/>
      <c r="K150" s="136"/>
      <c r="L150" s="131"/>
      <c r="M150" s="12">
        <v>6</v>
      </c>
      <c r="N150" s="5" t="s">
        <v>574</v>
      </c>
      <c r="O150" s="5">
        <v>109153659.1875</v>
      </c>
      <c r="P150" s="5">
        <v>-3018317.48</v>
      </c>
      <c r="Q150" s="5">
        <v>146109.1966</v>
      </c>
      <c r="R150" s="5">
        <v>26539314.7093</v>
      </c>
      <c r="S150" s="6">
        <f t="shared" si="16"/>
        <v>132820765.6134</v>
      </c>
    </row>
    <row r="151" spans="1:19" ht="24.95" customHeight="1" x14ac:dyDescent="0.2">
      <c r="A151" s="134"/>
      <c r="B151" s="131"/>
      <c r="C151" s="1">
        <v>20</v>
      </c>
      <c r="D151" s="5" t="s">
        <v>195</v>
      </c>
      <c r="E151" s="5">
        <v>108558552.84540001</v>
      </c>
      <c r="F151" s="5">
        <v>-6066891.2400000002</v>
      </c>
      <c r="G151" s="5">
        <v>145312.6085</v>
      </c>
      <c r="H151" s="5">
        <v>24684062.328400001</v>
      </c>
      <c r="I151" s="6">
        <f t="shared" si="15"/>
        <v>127321036.54230002</v>
      </c>
      <c r="J151" s="11"/>
      <c r="K151" s="136"/>
      <c r="L151" s="131"/>
      <c r="M151" s="12">
        <v>7</v>
      </c>
      <c r="N151" s="5" t="s">
        <v>575</v>
      </c>
      <c r="O151" s="5">
        <v>124717859.51620001</v>
      </c>
      <c r="P151" s="5">
        <v>-3018317.48</v>
      </c>
      <c r="Q151" s="5">
        <v>166942.88029999999</v>
      </c>
      <c r="R151" s="5">
        <v>27639828.6239</v>
      </c>
      <c r="S151" s="6">
        <f t="shared" si="16"/>
        <v>149506313.5404</v>
      </c>
    </row>
    <row r="152" spans="1:19" ht="24.95" customHeight="1" x14ac:dyDescent="0.2">
      <c r="A152" s="134"/>
      <c r="B152" s="131"/>
      <c r="C152" s="1">
        <v>21</v>
      </c>
      <c r="D152" s="5" t="s">
        <v>196</v>
      </c>
      <c r="E152" s="5">
        <v>148434642.7687</v>
      </c>
      <c r="F152" s="5">
        <v>-6066891.2400000002</v>
      </c>
      <c r="G152" s="5">
        <v>198689.32079999999</v>
      </c>
      <c r="H152" s="5">
        <v>33536870.6613</v>
      </c>
      <c r="I152" s="6">
        <f t="shared" si="15"/>
        <v>176103311.5108</v>
      </c>
      <c r="J152" s="11"/>
      <c r="K152" s="136"/>
      <c r="L152" s="131"/>
      <c r="M152" s="12">
        <v>8</v>
      </c>
      <c r="N152" s="5" t="s">
        <v>576</v>
      </c>
      <c r="O152" s="5">
        <v>195153375.27219999</v>
      </c>
      <c r="P152" s="5">
        <v>-3018317.48</v>
      </c>
      <c r="Q152" s="5">
        <v>261225.3505</v>
      </c>
      <c r="R152" s="5">
        <v>41872948.677299999</v>
      </c>
      <c r="S152" s="6">
        <f t="shared" si="16"/>
        <v>234269231.81999999</v>
      </c>
    </row>
    <row r="153" spans="1:19" ht="24.95" customHeight="1" x14ac:dyDescent="0.2">
      <c r="A153" s="134"/>
      <c r="B153" s="131"/>
      <c r="C153" s="1">
        <v>22</v>
      </c>
      <c r="D153" s="5" t="s">
        <v>197</v>
      </c>
      <c r="E153" s="5">
        <v>144533503.00729999</v>
      </c>
      <c r="F153" s="5">
        <v>-6066891.2400000002</v>
      </c>
      <c r="G153" s="5">
        <v>193467.39420000001</v>
      </c>
      <c r="H153" s="5">
        <v>31695337.6028</v>
      </c>
      <c r="I153" s="6">
        <f t="shared" si="15"/>
        <v>170355416.76429999</v>
      </c>
      <c r="J153" s="11"/>
      <c r="K153" s="136"/>
      <c r="L153" s="131"/>
      <c r="M153" s="12">
        <v>9</v>
      </c>
      <c r="N153" s="5" t="s">
        <v>60</v>
      </c>
      <c r="O153" s="5">
        <v>180857326.6963</v>
      </c>
      <c r="P153" s="5">
        <v>-3018317.48</v>
      </c>
      <c r="Q153" s="5">
        <v>242089.16949999999</v>
      </c>
      <c r="R153" s="5">
        <v>32798491.624400001</v>
      </c>
      <c r="S153" s="6">
        <f t="shared" si="16"/>
        <v>210879590.01019999</v>
      </c>
    </row>
    <row r="154" spans="1:19" ht="24.95" customHeight="1" x14ac:dyDescent="0.2">
      <c r="A154" s="134"/>
      <c r="B154" s="132"/>
      <c r="C154" s="1">
        <v>23</v>
      </c>
      <c r="D154" s="5" t="s">
        <v>198</v>
      </c>
      <c r="E154" s="5">
        <v>153086553.97499999</v>
      </c>
      <c r="F154" s="5">
        <v>-6066891.2400000002</v>
      </c>
      <c r="G154" s="5">
        <v>204916.20329999999</v>
      </c>
      <c r="H154" s="5">
        <v>34386491.8807</v>
      </c>
      <c r="I154" s="6">
        <f t="shared" si="15"/>
        <v>181611070.81899998</v>
      </c>
      <c r="J154" s="11"/>
      <c r="K154" s="136"/>
      <c r="L154" s="131"/>
      <c r="M154" s="12">
        <v>10</v>
      </c>
      <c r="N154" s="5" t="s">
        <v>849</v>
      </c>
      <c r="O154" s="5">
        <v>138353101.36039999</v>
      </c>
      <c r="P154" s="5">
        <v>-3018317.48</v>
      </c>
      <c r="Q154" s="5">
        <v>185194.5289</v>
      </c>
      <c r="R154" s="5">
        <v>30176453.614</v>
      </c>
      <c r="S154" s="6">
        <f t="shared" si="16"/>
        <v>165696432.02329999</v>
      </c>
    </row>
    <row r="155" spans="1:19" ht="24.95" customHeight="1" x14ac:dyDescent="0.2">
      <c r="A155" s="1"/>
      <c r="B155" s="124" t="s">
        <v>816</v>
      </c>
      <c r="C155" s="125"/>
      <c r="D155" s="126"/>
      <c r="E155" s="14">
        <f>SUM(E132:E154)</f>
        <v>3275099814.0961995</v>
      </c>
      <c r="F155" s="14">
        <f t="shared" ref="F155:I155" si="18">SUM(F132:F154)</f>
        <v>-139538498.51999995</v>
      </c>
      <c r="G155" s="14">
        <f t="shared" si="18"/>
        <v>4383931.8462999994</v>
      </c>
      <c r="H155" s="14">
        <f t="shared" si="18"/>
        <v>721739808.10309994</v>
      </c>
      <c r="I155" s="14">
        <f t="shared" si="18"/>
        <v>3861685055.5256</v>
      </c>
      <c r="J155" s="11"/>
      <c r="K155" s="136"/>
      <c r="L155" s="131"/>
      <c r="M155" s="12">
        <v>11</v>
      </c>
      <c r="N155" s="5" t="s">
        <v>189</v>
      </c>
      <c r="O155" s="5">
        <v>132430654.2814</v>
      </c>
      <c r="P155" s="5">
        <v>-3018317.48</v>
      </c>
      <c r="Q155" s="5">
        <v>177266.95240000001</v>
      </c>
      <c r="R155" s="5">
        <v>30160028.033199999</v>
      </c>
      <c r="S155" s="6">
        <f t="shared" si="16"/>
        <v>159749631.787</v>
      </c>
    </row>
    <row r="156" spans="1:19" ht="24.95" customHeight="1" x14ac:dyDescent="0.2">
      <c r="A156" s="134">
        <v>8</v>
      </c>
      <c r="B156" s="130" t="s">
        <v>29</v>
      </c>
      <c r="C156" s="1">
        <v>1</v>
      </c>
      <c r="D156" s="5" t="s">
        <v>199</v>
      </c>
      <c r="E156" s="5">
        <v>128562047.34980001</v>
      </c>
      <c r="F156" s="5">
        <v>0</v>
      </c>
      <c r="G156" s="5">
        <v>172088.573</v>
      </c>
      <c r="H156" s="5">
        <v>25933715.384</v>
      </c>
      <c r="I156" s="6">
        <f t="shared" si="15"/>
        <v>154667851.30680001</v>
      </c>
      <c r="J156" s="11"/>
      <c r="K156" s="136"/>
      <c r="L156" s="131"/>
      <c r="M156" s="12">
        <v>12</v>
      </c>
      <c r="N156" s="5" t="s">
        <v>577</v>
      </c>
      <c r="O156" s="5">
        <v>140698064.8479</v>
      </c>
      <c r="P156" s="5">
        <v>-3018317.48</v>
      </c>
      <c r="Q156" s="5">
        <v>188333.41339999999</v>
      </c>
      <c r="R156" s="5">
        <v>28240682.811500002</v>
      </c>
      <c r="S156" s="6">
        <f t="shared" si="16"/>
        <v>166108763.59280002</v>
      </c>
    </row>
    <row r="157" spans="1:19" ht="24.95" customHeight="1" x14ac:dyDescent="0.2">
      <c r="A157" s="134"/>
      <c r="B157" s="131"/>
      <c r="C157" s="1">
        <v>2</v>
      </c>
      <c r="D157" s="5" t="s">
        <v>200</v>
      </c>
      <c r="E157" s="5">
        <v>124314803.1768</v>
      </c>
      <c r="F157" s="5">
        <v>0</v>
      </c>
      <c r="G157" s="5">
        <v>166403.3634</v>
      </c>
      <c r="H157" s="5">
        <v>28375716.1459</v>
      </c>
      <c r="I157" s="6">
        <f t="shared" si="15"/>
        <v>152856922.68610001</v>
      </c>
      <c r="J157" s="11"/>
      <c r="K157" s="137"/>
      <c r="L157" s="132"/>
      <c r="M157" s="12">
        <v>13</v>
      </c>
      <c r="N157" s="5" t="s">
        <v>578</v>
      </c>
      <c r="O157" s="5">
        <v>112947512.5932</v>
      </c>
      <c r="P157" s="5">
        <v>-3018317.48</v>
      </c>
      <c r="Q157" s="5">
        <v>151187.5135</v>
      </c>
      <c r="R157" s="5">
        <v>25265849.090799998</v>
      </c>
      <c r="S157" s="6">
        <f t="shared" si="16"/>
        <v>135346231.7175</v>
      </c>
    </row>
    <row r="158" spans="1:19" ht="24.95" customHeight="1" x14ac:dyDescent="0.2">
      <c r="A158" s="134"/>
      <c r="B158" s="131"/>
      <c r="C158" s="1">
        <v>3</v>
      </c>
      <c r="D158" s="5" t="s">
        <v>201</v>
      </c>
      <c r="E158" s="5">
        <v>174408283.38550001</v>
      </c>
      <c r="F158" s="5">
        <v>0</v>
      </c>
      <c r="G158" s="5">
        <v>233456.7101</v>
      </c>
      <c r="H158" s="5">
        <v>36871606.2698</v>
      </c>
      <c r="I158" s="6">
        <f t="shared" si="15"/>
        <v>211513346.36540002</v>
      </c>
      <c r="J158" s="11"/>
      <c r="K158" s="18"/>
      <c r="L158" s="124" t="s">
        <v>834</v>
      </c>
      <c r="M158" s="125"/>
      <c r="N158" s="126"/>
      <c r="O158" s="14">
        <f>SUM(O145:O157)</f>
        <v>1804692285.2614</v>
      </c>
      <c r="P158" s="14">
        <f t="shared" ref="P158:S158" si="19">SUM(P145:P157)</f>
        <v>-39238127.239999995</v>
      </c>
      <c r="Q158" s="14">
        <f t="shared" si="19"/>
        <v>2415696.7516999999</v>
      </c>
      <c r="R158" s="14">
        <f t="shared" si="19"/>
        <v>387436949.35670006</v>
      </c>
      <c r="S158" s="14">
        <f t="shared" si="19"/>
        <v>2155306804.1298003</v>
      </c>
    </row>
    <row r="159" spans="1:19" ht="24.95" customHeight="1" x14ac:dyDescent="0.2">
      <c r="A159" s="134"/>
      <c r="B159" s="131"/>
      <c r="C159" s="1">
        <v>4</v>
      </c>
      <c r="D159" s="5" t="s">
        <v>202</v>
      </c>
      <c r="E159" s="5">
        <v>100464444.8052</v>
      </c>
      <c r="F159" s="5">
        <v>0</v>
      </c>
      <c r="G159" s="5">
        <v>134478.12400000001</v>
      </c>
      <c r="H159" s="5">
        <v>24568008.856800001</v>
      </c>
      <c r="I159" s="6">
        <f t="shared" si="15"/>
        <v>125166931.786</v>
      </c>
      <c r="J159" s="11"/>
      <c r="K159" s="135">
        <v>26</v>
      </c>
      <c r="L159" s="130" t="s">
        <v>47</v>
      </c>
      <c r="M159" s="12">
        <v>1</v>
      </c>
      <c r="N159" s="5" t="s">
        <v>579</v>
      </c>
      <c r="O159" s="5">
        <v>124194184.0905</v>
      </c>
      <c r="P159" s="5">
        <v>0</v>
      </c>
      <c r="Q159" s="5">
        <v>166241.90700000001</v>
      </c>
      <c r="R159" s="5">
        <v>28241308.003899999</v>
      </c>
      <c r="S159" s="6">
        <f t="shared" si="16"/>
        <v>152601734.00139999</v>
      </c>
    </row>
    <row r="160" spans="1:19" ht="24.95" customHeight="1" x14ac:dyDescent="0.2">
      <c r="A160" s="134"/>
      <c r="B160" s="131"/>
      <c r="C160" s="1">
        <v>5</v>
      </c>
      <c r="D160" s="5" t="s">
        <v>203</v>
      </c>
      <c r="E160" s="5">
        <v>139050953.6857</v>
      </c>
      <c r="F160" s="5">
        <v>0</v>
      </c>
      <c r="G160" s="5">
        <v>186128.64910000001</v>
      </c>
      <c r="H160" s="5">
        <v>30822225.890700001</v>
      </c>
      <c r="I160" s="6">
        <f t="shared" si="15"/>
        <v>170059308.22550002</v>
      </c>
      <c r="J160" s="11"/>
      <c r="K160" s="136"/>
      <c r="L160" s="131"/>
      <c r="M160" s="12">
        <v>2</v>
      </c>
      <c r="N160" s="5" t="s">
        <v>580</v>
      </c>
      <c r="O160" s="5">
        <v>106629175.03030001</v>
      </c>
      <c r="P160" s="5">
        <v>0</v>
      </c>
      <c r="Q160" s="5">
        <v>142730.01209999999</v>
      </c>
      <c r="R160" s="5">
        <v>23378434.285999998</v>
      </c>
      <c r="S160" s="6">
        <f t="shared" si="16"/>
        <v>130150339.3284</v>
      </c>
    </row>
    <row r="161" spans="1:19" ht="24.95" customHeight="1" x14ac:dyDescent="0.2">
      <c r="A161" s="134"/>
      <c r="B161" s="131"/>
      <c r="C161" s="1">
        <v>6</v>
      </c>
      <c r="D161" s="5" t="s">
        <v>204</v>
      </c>
      <c r="E161" s="5">
        <v>100171670.9357</v>
      </c>
      <c r="F161" s="5">
        <v>0</v>
      </c>
      <c r="G161" s="5">
        <v>134086.2274</v>
      </c>
      <c r="H161" s="5">
        <v>23738806.888799999</v>
      </c>
      <c r="I161" s="6">
        <f t="shared" si="15"/>
        <v>124044564.0519</v>
      </c>
      <c r="J161" s="11"/>
      <c r="K161" s="136"/>
      <c r="L161" s="131"/>
      <c r="M161" s="12">
        <v>3</v>
      </c>
      <c r="N161" s="5" t="s">
        <v>581</v>
      </c>
      <c r="O161" s="5">
        <v>122112542.10870001</v>
      </c>
      <c r="P161" s="5">
        <v>0</v>
      </c>
      <c r="Q161" s="5">
        <v>163455.49530000001</v>
      </c>
      <c r="R161" s="5">
        <v>31801729.7841</v>
      </c>
      <c r="S161" s="6">
        <f t="shared" si="16"/>
        <v>154077727.3881</v>
      </c>
    </row>
    <row r="162" spans="1:19" ht="24.95" customHeight="1" x14ac:dyDescent="0.2">
      <c r="A162" s="134"/>
      <c r="B162" s="131"/>
      <c r="C162" s="1">
        <v>7</v>
      </c>
      <c r="D162" s="5" t="s">
        <v>205</v>
      </c>
      <c r="E162" s="5">
        <v>167920219.896</v>
      </c>
      <c r="F162" s="5">
        <v>0</v>
      </c>
      <c r="G162" s="5">
        <v>224772.0196</v>
      </c>
      <c r="H162" s="5">
        <v>34397269.658600003</v>
      </c>
      <c r="I162" s="6">
        <f t="shared" si="15"/>
        <v>202542261.5742</v>
      </c>
      <c r="J162" s="11"/>
      <c r="K162" s="136"/>
      <c r="L162" s="131"/>
      <c r="M162" s="12">
        <v>4</v>
      </c>
      <c r="N162" s="5" t="s">
        <v>582</v>
      </c>
      <c r="O162" s="5">
        <v>198781280.59099999</v>
      </c>
      <c r="P162" s="5">
        <v>0</v>
      </c>
      <c r="Q162" s="5">
        <v>266081.53519999998</v>
      </c>
      <c r="R162" s="5">
        <v>30757191.672400001</v>
      </c>
      <c r="S162" s="6">
        <f t="shared" si="16"/>
        <v>229804553.79859999</v>
      </c>
    </row>
    <row r="163" spans="1:19" ht="24.95" customHeight="1" x14ac:dyDescent="0.2">
      <c r="A163" s="134"/>
      <c r="B163" s="131"/>
      <c r="C163" s="1">
        <v>8</v>
      </c>
      <c r="D163" s="5" t="s">
        <v>206</v>
      </c>
      <c r="E163" s="5">
        <v>111123813.9267</v>
      </c>
      <c r="F163" s="5">
        <v>0</v>
      </c>
      <c r="G163" s="5">
        <v>148746.37549999999</v>
      </c>
      <c r="H163" s="5">
        <v>26302743.432999998</v>
      </c>
      <c r="I163" s="6">
        <f t="shared" si="15"/>
        <v>137575303.73519999</v>
      </c>
      <c r="J163" s="11"/>
      <c r="K163" s="136"/>
      <c r="L163" s="131"/>
      <c r="M163" s="12">
        <v>5</v>
      </c>
      <c r="N163" s="5" t="s">
        <v>583</v>
      </c>
      <c r="O163" s="5">
        <v>119319597.1882</v>
      </c>
      <c r="P163" s="5">
        <v>0</v>
      </c>
      <c r="Q163" s="5">
        <v>159716.95879999999</v>
      </c>
      <c r="R163" s="5">
        <v>29172219.744800001</v>
      </c>
      <c r="S163" s="6">
        <f t="shared" si="16"/>
        <v>148651533.89179999</v>
      </c>
    </row>
    <row r="164" spans="1:19" ht="24.95" customHeight="1" x14ac:dyDescent="0.2">
      <c r="A164" s="134"/>
      <c r="B164" s="131"/>
      <c r="C164" s="1">
        <v>9</v>
      </c>
      <c r="D164" s="5" t="s">
        <v>207</v>
      </c>
      <c r="E164" s="5">
        <v>131976379.4179</v>
      </c>
      <c r="F164" s="5">
        <v>0</v>
      </c>
      <c r="G164" s="5">
        <v>176658.8762</v>
      </c>
      <c r="H164" s="5">
        <v>29321765.186799999</v>
      </c>
      <c r="I164" s="6">
        <f t="shared" si="15"/>
        <v>161474803.48089999</v>
      </c>
      <c r="J164" s="11"/>
      <c r="K164" s="136"/>
      <c r="L164" s="131"/>
      <c r="M164" s="12">
        <v>6</v>
      </c>
      <c r="N164" s="5" t="s">
        <v>584</v>
      </c>
      <c r="O164" s="5">
        <v>125668824.62100001</v>
      </c>
      <c r="P164" s="5">
        <v>0</v>
      </c>
      <c r="Q164" s="5">
        <v>168215.8082</v>
      </c>
      <c r="R164" s="5">
        <v>30007154.562600002</v>
      </c>
      <c r="S164" s="6">
        <f t="shared" si="16"/>
        <v>155844194.99180001</v>
      </c>
    </row>
    <row r="165" spans="1:19" ht="24.95" customHeight="1" x14ac:dyDescent="0.2">
      <c r="A165" s="134"/>
      <c r="B165" s="131"/>
      <c r="C165" s="1">
        <v>10</v>
      </c>
      <c r="D165" s="5" t="s">
        <v>208</v>
      </c>
      <c r="E165" s="5">
        <v>112491657.9145</v>
      </c>
      <c r="F165" s="5">
        <v>0</v>
      </c>
      <c r="G165" s="5">
        <v>150577.32269999999</v>
      </c>
      <c r="H165" s="5">
        <v>25641790.943799999</v>
      </c>
      <c r="I165" s="6">
        <f t="shared" si="15"/>
        <v>138284026.18099999</v>
      </c>
      <c r="J165" s="11"/>
      <c r="K165" s="136"/>
      <c r="L165" s="131"/>
      <c r="M165" s="12">
        <v>7</v>
      </c>
      <c r="N165" s="5" t="s">
        <v>585</v>
      </c>
      <c r="O165" s="5">
        <v>119031962.4337</v>
      </c>
      <c r="P165" s="5">
        <v>0</v>
      </c>
      <c r="Q165" s="5">
        <v>159331.9411</v>
      </c>
      <c r="R165" s="5">
        <v>27890831.199099999</v>
      </c>
      <c r="S165" s="6">
        <f t="shared" si="16"/>
        <v>147082125.57389998</v>
      </c>
    </row>
    <row r="166" spans="1:19" ht="24.95" customHeight="1" x14ac:dyDescent="0.2">
      <c r="A166" s="134"/>
      <c r="B166" s="131"/>
      <c r="C166" s="1">
        <v>11</v>
      </c>
      <c r="D166" s="5" t="s">
        <v>209</v>
      </c>
      <c r="E166" s="5">
        <v>162077707.31720001</v>
      </c>
      <c r="F166" s="5">
        <v>0</v>
      </c>
      <c r="G166" s="5">
        <v>216951.4406</v>
      </c>
      <c r="H166" s="5">
        <v>37279089.502099998</v>
      </c>
      <c r="I166" s="6">
        <f t="shared" si="15"/>
        <v>199573748.2599</v>
      </c>
      <c r="J166" s="11"/>
      <c r="K166" s="136"/>
      <c r="L166" s="131"/>
      <c r="M166" s="12">
        <v>8</v>
      </c>
      <c r="N166" s="5" t="s">
        <v>586</v>
      </c>
      <c r="O166" s="5">
        <v>106362600.0134</v>
      </c>
      <c r="P166" s="5">
        <v>0</v>
      </c>
      <c r="Q166" s="5">
        <v>142373.18429999999</v>
      </c>
      <c r="R166" s="5">
        <v>25540233.963399999</v>
      </c>
      <c r="S166" s="6">
        <f t="shared" si="16"/>
        <v>132045207.1611</v>
      </c>
    </row>
    <row r="167" spans="1:19" ht="24.95" customHeight="1" x14ac:dyDescent="0.2">
      <c r="A167" s="134"/>
      <c r="B167" s="131"/>
      <c r="C167" s="1">
        <v>12</v>
      </c>
      <c r="D167" s="5" t="s">
        <v>210</v>
      </c>
      <c r="E167" s="5">
        <v>114786020.6605</v>
      </c>
      <c r="F167" s="5">
        <v>0</v>
      </c>
      <c r="G167" s="5">
        <v>153648.4749</v>
      </c>
      <c r="H167" s="5">
        <v>27230627.7139</v>
      </c>
      <c r="I167" s="6">
        <f t="shared" si="15"/>
        <v>142170296.84930003</v>
      </c>
      <c r="J167" s="11"/>
      <c r="K167" s="136"/>
      <c r="L167" s="131"/>
      <c r="M167" s="12">
        <v>9</v>
      </c>
      <c r="N167" s="5" t="s">
        <v>587</v>
      </c>
      <c r="O167" s="5">
        <v>114771368.3712</v>
      </c>
      <c r="P167" s="5">
        <v>0</v>
      </c>
      <c r="Q167" s="5">
        <v>153628.86180000001</v>
      </c>
      <c r="R167" s="5">
        <v>27550080.914799999</v>
      </c>
      <c r="S167" s="6">
        <f t="shared" si="16"/>
        <v>142475078.1478</v>
      </c>
    </row>
    <row r="168" spans="1:19" ht="24.95" customHeight="1" x14ac:dyDescent="0.2">
      <c r="A168" s="134"/>
      <c r="B168" s="131"/>
      <c r="C168" s="1">
        <v>13</v>
      </c>
      <c r="D168" s="5" t="s">
        <v>211</v>
      </c>
      <c r="E168" s="5">
        <v>132436332.02779999</v>
      </c>
      <c r="F168" s="5">
        <v>0</v>
      </c>
      <c r="G168" s="5">
        <v>177274.55239999999</v>
      </c>
      <c r="H168" s="5">
        <v>33085220.028700002</v>
      </c>
      <c r="I168" s="6">
        <f t="shared" si="15"/>
        <v>165698826.60889998</v>
      </c>
      <c r="J168" s="11"/>
      <c r="K168" s="136"/>
      <c r="L168" s="131"/>
      <c r="M168" s="12">
        <v>10</v>
      </c>
      <c r="N168" s="5" t="s">
        <v>588</v>
      </c>
      <c r="O168" s="5">
        <v>126395516.6858</v>
      </c>
      <c r="P168" s="5">
        <v>0</v>
      </c>
      <c r="Q168" s="5">
        <v>169188.53229999999</v>
      </c>
      <c r="R168" s="5">
        <v>29467558.129299998</v>
      </c>
      <c r="S168" s="6">
        <f t="shared" si="16"/>
        <v>156032263.34740001</v>
      </c>
    </row>
    <row r="169" spans="1:19" ht="24.95" customHeight="1" x14ac:dyDescent="0.2">
      <c r="A169" s="134"/>
      <c r="B169" s="131"/>
      <c r="C169" s="1">
        <v>14</v>
      </c>
      <c r="D169" s="5" t="s">
        <v>212</v>
      </c>
      <c r="E169" s="5">
        <v>117066817.1761</v>
      </c>
      <c r="F169" s="5">
        <v>0</v>
      </c>
      <c r="G169" s="5">
        <v>156701.46780000001</v>
      </c>
      <c r="H169" s="5">
        <v>25278946.642900001</v>
      </c>
      <c r="I169" s="6">
        <f t="shared" si="15"/>
        <v>142502465.2868</v>
      </c>
      <c r="J169" s="11"/>
      <c r="K169" s="136"/>
      <c r="L169" s="131"/>
      <c r="M169" s="12">
        <v>11</v>
      </c>
      <c r="N169" s="5" t="s">
        <v>589</v>
      </c>
      <c r="O169" s="5">
        <v>123462471.57080001</v>
      </c>
      <c r="P169" s="5">
        <v>0</v>
      </c>
      <c r="Q169" s="5">
        <v>165262.4627</v>
      </c>
      <c r="R169" s="5">
        <v>26773956.117699999</v>
      </c>
      <c r="S169" s="6">
        <f t="shared" si="16"/>
        <v>150401690.1512</v>
      </c>
    </row>
    <row r="170" spans="1:19" ht="24.95" customHeight="1" x14ac:dyDescent="0.2">
      <c r="A170" s="134"/>
      <c r="B170" s="131"/>
      <c r="C170" s="1">
        <v>15</v>
      </c>
      <c r="D170" s="5" t="s">
        <v>213</v>
      </c>
      <c r="E170" s="5">
        <v>107734197.8558</v>
      </c>
      <c r="F170" s="5">
        <v>0</v>
      </c>
      <c r="G170" s="5">
        <v>144209.1563</v>
      </c>
      <c r="H170" s="5">
        <v>23396897.151700001</v>
      </c>
      <c r="I170" s="6">
        <f t="shared" si="15"/>
        <v>131275304.1638</v>
      </c>
      <c r="J170" s="11"/>
      <c r="K170" s="136"/>
      <c r="L170" s="131"/>
      <c r="M170" s="12">
        <v>12</v>
      </c>
      <c r="N170" s="5" t="s">
        <v>590</v>
      </c>
      <c r="O170" s="5">
        <v>143663503.2473</v>
      </c>
      <c r="P170" s="5">
        <v>0</v>
      </c>
      <c r="Q170" s="5">
        <v>192302.84349999999</v>
      </c>
      <c r="R170" s="5">
        <v>33201833.41</v>
      </c>
      <c r="S170" s="6">
        <f t="shared" si="16"/>
        <v>177057639.50079998</v>
      </c>
    </row>
    <row r="171" spans="1:19" ht="24.95" customHeight="1" x14ac:dyDescent="0.2">
      <c r="A171" s="134"/>
      <c r="B171" s="131"/>
      <c r="C171" s="1">
        <v>16</v>
      </c>
      <c r="D171" s="5" t="s">
        <v>214</v>
      </c>
      <c r="E171" s="5">
        <v>157860754.4585</v>
      </c>
      <c r="F171" s="5">
        <v>0</v>
      </c>
      <c r="G171" s="5">
        <v>211306.77780000001</v>
      </c>
      <c r="H171" s="5">
        <v>29565636.7513</v>
      </c>
      <c r="I171" s="6">
        <f t="shared" si="15"/>
        <v>187637697.9876</v>
      </c>
      <c r="J171" s="11"/>
      <c r="K171" s="136"/>
      <c r="L171" s="131"/>
      <c r="M171" s="12">
        <v>13</v>
      </c>
      <c r="N171" s="5" t="s">
        <v>591</v>
      </c>
      <c r="O171" s="5">
        <v>147164735.6232</v>
      </c>
      <c r="P171" s="5">
        <v>0</v>
      </c>
      <c r="Q171" s="5">
        <v>196989.46830000001</v>
      </c>
      <c r="R171" s="5">
        <v>31381234.9153</v>
      </c>
      <c r="S171" s="6">
        <f t="shared" si="16"/>
        <v>178742960.00680003</v>
      </c>
    </row>
    <row r="172" spans="1:19" ht="24.95" customHeight="1" x14ac:dyDescent="0.2">
      <c r="A172" s="134"/>
      <c r="B172" s="131"/>
      <c r="C172" s="1">
        <v>17</v>
      </c>
      <c r="D172" s="5" t="s">
        <v>215</v>
      </c>
      <c r="E172" s="5">
        <v>162691554.69510001</v>
      </c>
      <c r="F172" s="5">
        <v>0</v>
      </c>
      <c r="G172" s="5">
        <v>217773.11480000001</v>
      </c>
      <c r="H172" s="5">
        <v>32612420.957400002</v>
      </c>
      <c r="I172" s="6">
        <f t="shared" si="15"/>
        <v>195521748.76730001</v>
      </c>
      <c r="J172" s="11"/>
      <c r="K172" s="136"/>
      <c r="L172" s="131"/>
      <c r="M172" s="12">
        <v>14</v>
      </c>
      <c r="N172" s="5" t="s">
        <v>592</v>
      </c>
      <c r="O172" s="5">
        <v>162950419.72209999</v>
      </c>
      <c r="P172" s="5">
        <v>0</v>
      </c>
      <c r="Q172" s="5">
        <v>218119.62229999999</v>
      </c>
      <c r="R172" s="5">
        <v>32526323.347199999</v>
      </c>
      <c r="S172" s="6">
        <f t="shared" si="16"/>
        <v>195694862.69159999</v>
      </c>
    </row>
    <row r="173" spans="1:19" ht="24.95" customHeight="1" x14ac:dyDescent="0.2">
      <c r="A173" s="134"/>
      <c r="B173" s="131"/>
      <c r="C173" s="1">
        <v>18</v>
      </c>
      <c r="D173" s="5" t="s">
        <v>216</v>
      </c>
      <c r="E173" s="5">
        <v>90586737.302000001</v>
      </c>
      <c r="F173" s="5">
        <v>0</v>
      </c>
      <c r="G173" s="5">
        <v>121256.17690000001</v>
      </c>
      <c r="H173" s="5">
        <v>23120110.011399999</v>
      </c>
      <c r="I173" s="6">
        <f t="shared" si="15"/>
        <v>113828103.4903</v>
      </c>
      <c r="J173" s="11"/>
      <c r="K173" s="136"/>
      <c r="L173" s="131"/>
      <c r="M173" s="12">
        <v>15</v>
      </c>
      <c r="N173" s="5" t="s">
        <v>593</v>
      </c>
      <c r="O173" s="5">
        <v>192271363.79390001</v>
      </c>
      <c r="P173" s="5">
        <v>0</v>
      </c>
      <c r="Q173" s="5">
        <v>257367.5926</v>
      </c>
      <c r="R173" s="5">
        <v>33530667.096500002</v>
      </c>
      <c r="S173" s="6">
        <f t="shared" si="16"/>
        <v>226059398.48300001</v>
      </c>
    </row>
    <row r="174" spans="1:19" ht="24.95" customHeight="1" x14ac:dyDescent="0.2">
      <c r="A174" s="134"/>
      <c r="B174" s="131"/>
      <c r="C174" s="1">
        <v>19</v>
      </c>
      <c r="D174" s="5" t="s">
        <v>217</v>
      </c>
      <c r="E174" s="5">
        <v>122037955.12199999</v>
      </c>
      <c r="F174" s="5">
        <v>0</v>
      </c>
      <c r="G174" s="5">
        <v>163355.65580000001</v>
      </c>
      <c r="H174" s="5">
        <v>26148729.457600001</v>
      </c>
      <c r="I174" s="6">
        <f t="shared" si="15"/>
        <v>148350040.23539999</v>
      </c>
      <c r="J174" s="11"/>
      <c r="K174" s="136"/>
      <c r="L174" s="131"/>
      <c r="M174" s="12">
        <v>16</v>
      </c>
      <c r="N174" s="5" t="s">
        <v>594</v>
      </c>
      <c r="O174" s="5">
        <v>121771646.9146</v>
      </c>
      <c r="P174" s="5">
        <v>0</v>
      </c>
      <c r="Q174" s="5">
        <v>162999.1851</v>
      </c>
      <c r="R174" s="5">
        <v>32655087.017999999</v>
      </c>
      <c r="S174" s="6">
        <f t="shared" si="16"/>
        <v>154589733.11770001</v>
      </c>
    </row>
    <row r="175" spans="1:19" ht="24.95" customHeight="1" x14ac:dyDescent="0.2">
      <c r="A175" s="134"/>
      <c r="B175" s="131"/>
      <c r="C175" s="1">
        <v>20</v>
      </c>
      <c r="D175" s="5" t="s">
        <v>218</v>
      </c>
      <c r="E175" s="5">
        <v>144418695.1234</v>
      </c>
      <c r="F175" s="5">
        <v>0</v>
      </c>
      <c r="G175" s="5">
        <v>193313.7164</v>
      </c>
      <c r="H175" s="5">
        <v>28513562.196600001</v>
      </c>
      <c r="I175" s="6">
        <f t="shared" si="15"/>
        <v>173125571.03639999</v>
      </c>
      <c r="J175" s="11"/>
      <c r="K175" s="136"/>
      <c r="L175" s="131"/>
      <c r="M175" s="12">
        <v>17</v>
      </c>
      <c r="N175" s="5" t="s">
        <v>595</v>
      </c>
      <c r="O175" s="5">
        <v>165280764.36090001</v>
      </c>
      <c r="P175" s="5">
        <v>0</v>
      </c>
      <c r="Q175" s="5">
        <v>221238.93849999999</v>
      </c>
      <c r="R175" s="5">
        <v>35457613.175300002</v>
      </c>
      <c r="S175" s="6">
        <f t="shared" si="16"/>
        <v>200959616.4747</v>
      </c>
    </row>
    <row r="176" spans="1:19" ht="24.95" customHeight="1" x14ac:dyDescent="0.2">
      <c r="A176" s="134"/>
      <c r="B176" s="131"/>
      <c r="C176" s="1">
        <v>21</v>
      </c>
      <c r="D176" s="5" t="s">
        <v>219</v>
      </c>
      <c r="E176" s="5">
        <v>210308129.89539999</v>
      </c>
      <c r="F176" s="5">
        <v>0</v>
      </c>
      <c r="G176" s="5">
        <v>281510.96470000001</v>
      </c>
      <c r="H176" s="5">
        <v>53072124.420599997</v>
      </c>
      <c r="I176" s="6">
        <f t="shared" si="15"/>
        <v>263661765.2807</v>
      </c>
      <c r="J176" s="11"/>
      <c r="K176" s="136"/>
      <c r="L176" s="131"/>
      <c r="M176" s="12">
        <v>18</v>
      </c>
      <c r="N176" s="5" t="s">
        <v>596</v>
      </c>
      <c r="O176" s="5">
        <v>111643605.1429</v>
      </c>
      <c r="P176" s="5">
        <v>0</v>
      </c>
      <c r="Q176" s="5">
        <v>149442.1495</v>
      </c>
      <c r="R176" s="5">
        <v>26356810.779100001</v>
      </c>
      <c r="S176" s="6">
        <f t="shared" si="16"/>
        <v>138149858.0715</v>
      </c>
    </row>
    <row r="177" spans="1:19" ht="24.95" customHeight="1" x14ac:dyDescent="0.2">
      <c r="A177" s="134"/>
      <c r="B177" s="131"/>
      <c r="C177" s="1">
        <v>22</v>
      </c>
      <c r="D177" s="5" t="s">
        <v>220</v>
      </c>
      <c r="E177" s="5">
        <v>131328824.7586</v>
      </c>
      <c r="F177" s="5">
        <v>0</v>
      </c>
      <c r="G177" s="5">
        <v>175792.08259999999</v>
      </c>
      <c r="H177" s="5">
        <v>27813961.282000002</v>
      </c>
      <c r="I177" s="6">
        <f t="shared" si="15"/>
        <v>159318578.1232</v>
      </c>
      <c r="J177" s="11"/>
      <c r="K177" s="136"/>
      <c r="L177" s="131"/>
      <c r="M177" s="12">
        <v>19</v>
      </c>
      <c r="N177" s="5" t="s">
        <v>597</v>
      </c>
      <c r="O177" s="5">
        <v>128488930.8476</v>
      </c>
      <c r="P177" s="5">
        <v>0</v>
      </c>
      <c r="Q177" s="5">
        <v>171990.70189999999</v>
      </c>
      <c r="R177" s="5">
        <v>29863189.1778</v>
      </c>
      <c r="S177" s="6">
        <f t="shared" si="16"/>
        <v>158524110.72729999</v>
      </c>
    </row>
    <row r="178" spans="1:19" ht="24.95" customHeight="1" x14ac:dyDescent="0.2">
      <c r="A178" s="134"/>
      <c r="B178" s="131"/>
      <c r="C178" s="1">
        <v>23</v>
      </c>
      <c r="D178" s="5" t="s">
        <v>221</v>
      </c>
      <c r="E178" s="5">
        <v>122295933.3594</v>
      </c>
      <c r="F178" s="5">
        <v>0</v>
      </c>
      <c r="G178" s="5">
        <v>163700.97630000001</v>
      </c>
      <c r="H178" s="5">
        <v>26994872.318700001</v>
      </c>
      <c r="I178" s="6">
        <f t="shared" si="15"/>
        <v>149454506.65439999</v>
      </c>
      <c r="J178" s="11"/>
      <c r="K178" s="136"/>
      <c r="L178" s="131"/>
      <c r="M178" s="12">
        <v>20</v>
      </c>
      <c r="N178" s="5" t="s">
        <v>598</v>
      </c>
      <c r="O178" s="5">
        <v>148197591.8159</v>
      </c>
      <c r="P178" s="5">
        <v>0</v>
      </c>
      <c r="Q178" s="5">
        <v>198372.0128</v>
      </c>
      <c r="R178" s="5">
        <v>31399013.191</v>
      </c>
      <c r="S178" s="6">
        <f t="shared" si="16"/>
        <v>179794977.01969999</v>
      </c>
    </row>
    <row r="179" spans="1:19" ht="24.95" customHeight="1" x14ac:dyDescent="0.2">
      <c r="A179" s="134"/>
      <c r="B179" s="131"/>
      <c r="C179" s="1">
        <v>24</v>
      </c>
      <c r="D179" s="5" t="s">
        <v>222</v>
      </c>
      <c r="E179" s="5">
        <v>119372426.2735</v>
      </c>
      <c r="F179" s="5">
        <v>0</v>
      </c>
      <c r="G179" s="5">
        <v>159787.67389999999</v>
      </c>
      <c r="H179" s="5">
        <v>26556663.588100001</v>
      </c>
      <c r="I179" s="6">
        <f t="shared" si="15"/>
        <v>146088877.53549999</v>
      </c>
      <c r="J179" s="11"/>
      <c r="K179" s="136"/>
      <c r="L179" s="131"/>
      <c r="M179" s="12">
        <v>21</v>
      </c>
      <c r="N179" s="5" t="s">
        <v>599</v>
      </c>
      <c r="O179" s="5">
        <v>139413994.97589999</v>
      </c>
      <c r="P179" s="5">
        <v>0</v>
      </c>
      <c r="Q179" s="5">
        <v>186614.60320000001</v>
      </c>
      <c r="R179" s="5">
        <v>31020516.277800001</v>
      </c>
      <c r="S179" s="6">
        <f t="shared" si="16"/>
        <v>170621125.85689998</v>
      </c>
    </row>
    <row r="180" spans="1:19" ht="24.95" customHeight="1" x14ac:dyDescent="0.2">
      <c r="A180" s="134"/>
      <c r="B180" s="131"/>
      <c r="C180" s="1">
        <v>25</v>
      </c>
      <c r="D180" s="5" t="s">
        <v>223</v>
      </c>
      <c r="E180" s="5">
        <v>136522519.25299999</v>
      </c>
      <c r="F180" s="5">
        <v>0</v>
      </c>
      <c r="G180" s="5">
        <v>182744.17689999999</v>
      </c>
      <c r="H180" s="5">
        <v>34751418.0638</v>
      </c>
      <c r="I180" s="6">
        <f t="shared" si="15"/>
        <v>171456681.4937</v>
      </c>
      <c r="J180" s="11"/>
      <c r="K180" s="136"/>
      <c r="L180" s="131"/>
      <c r="M180" s="12">
        <v>22</v>
      </c>
      <c r="N180" s="5" t="s">
        <v>600</v>
      </c>
      <c r="O180" s="5">
        <v>164808702.82550001</v>
      </c>
      <c r="P180" s="5">
        <v>0</v>
      </c>
      <c r="Q180" s="5">
        <v>220607.05379999999</v>
      </c>
      <c r="R180" s="5">
        <v>34843554.108999997</v>
      </c>
      <c r="S180" s="6">
        <f t="shared" si="16"/>
        <v>199872863.9883</v>
      </c>
    </row>
    <row r="181" spans="1:19" ht="24.95" customHeight="1" x14ac:dyDescent="0.2">
      <c r="A181" s="134"/>
      <c r="B181" s="131"/>
      <c r="C181" s="1">
        <v>26</v>
      </c>
      <c r="D181" s="5" t="s">
        <v>224</v>
      </c>
      <c r="E181" s="5">
        <v>118672067.9562</v>
      </c>
      <c r="F181" s="5">
        <v>0</v>
      </c>
      <c r="G181" s="5">
        <v>158850.1992</v>
      </c>
      <c r="H181" s="5">
        <v>25909173.6338</v>
      </c>
      <c r="I181" s="6">
        <f t="shared" si="15"/>
        <v>144740091.78920001</v>
      </c>
      <c r="J181" s="11"/>
      <c r="K181" s="136"/>
      <c r="L181" s="131"/>
      <c r="M181" s="12">
        <v>23</v>
      </c>
      <c r="N181" s="5" t="s">
        <v>601</v>
      </c>
      <c r="O181" s="5">
        <v>120528742.82889999</v>
      </c>
      <c r="P181" s="5">
        <v>0</v>
      </c>
      <c r="Q181" s="5">
        <v>161335.478</v>
      </c>
      <c r="R181" s="5">
        <v>33630895.346500002</v>
      </c>
      <c r="S181" s="6">
        <f t="shared" si="16"/>
        <v>154320973.6534</v>
      </c>
    </row>
    <row r="182" spans="1:19" ht="24.95" customHeight="1" x14ac:dyDescent="0.2">
      <c r="A182" s="134"/>
      <c r="B182" s="132"/>
      <c r="C182" s="1">
        <v>27</v>
      </c>
      <c r="D182" s="5" t="s">
        <v>225</v>
      </c>
      <c r="E182" s="5">
        <v>115095981.24169999</v>
      </c>
      <c r="F182" s="5">
        <v>0</v>
      </c>
      <c r="G182" s="5">
        <v>154063.37700000001</v>
      </c>
      <c r="H182" s="5">
        <v>26071368.192600001</v>
      </c>
      <c r="I182" s="6">
        <f t="shared" si="15"/>
        <v>141321412.81130001</v>
      </c>
      <c r="J182" s="11"/>
      <c r="K182" s="136"/>
      <c r="L182" s="131"/>
      <c r="M182" s="12">
        <v>24</v>
      </c>
      <c r="N182" s="5" t="s">
        <v>602</v>
      </c>
      <c r="O182" s="5">
        <v>98091265.451700002</v>
      </c>
      <c r="P182" s="5">
        <v>0</v>
      </c>
      <c r="Q182" s="5">
        <v>131301.47070000001</v>
      </c>
      <c r="R182" s="5">
        <v>25061637.6283</v>
      </c>
      <c r="S182" s="6">
        <f t="shared" si="16"/>
        <v>123284204.55069999</v>
      </c>
    </row>
    <row r="183" spans="1:19" ht="24.95" customHeight="1" x14ac:dyDescent="0.2">
      <c r="A183" s="1"/>
      <c r="B183" s="124" t="s">
        <v>817</v>
      </c>
      <c r="C183" s="125"/>
      <c r="D183" s="126"/>
      <c r="E183" s="14">
        <f>SUM(E156:E182)</f>
        <v>3555776928.9700007</v>
      </c>
      <c r="F183" s="14">
        <f t="shared" ref="F183:I183" si="20">SUM(F156:F182)</f>
        <v>0</v>
      </c>
      <c r="G183" s="14">
        <f t="shared" si="20"/>
        <v>4759636.2253</v>
      </c>
      <c r="H183" s="14">
        <f t="shared" si="20"/>
        <v>793374470.57139981</v>
      </c>
      <c r="I183" s="14">
        <f t="shared" si="20"/>
        <v>4353911035.7666998</v>
      </c>
      <c r="J183" s="11"/>
      <c r="K183" s="137"/>
      <c r="L183" s="132"/>
      <c r="M183" s="12">
        <v>25</v>
      </c>
      <c r="N183" s="5" t="s">
        <v>603</v>
      </c>
      <c r="O183" s="5">
        <v>109341420.97409999</v>
      </c>
      <c r="P183" s="5">
        <v>0</v>
      </c>
      <c r="Q183" s="5">
        <v>146360.52780000001</v>
      </c>
      <c r="R183" s="5">
        <v>24948204.499600001</v>
      </c>
      <c r="S183" s="6">
        <f t="shared" si="16"/>
        <v>134435986.00149998</v>
      </c>
    </row>
    <row r="184" spans="1:19" ht="24.95" customHeight="1" x14ac:dyDescent="0.2">
      <c r="A184" s="134">
        <v>9</v>
      </c>
      <c r="B184" s="130" t="s">
        <v>30</v>
      </c>
      <c r="C184" s="1">
        <v>1</v>
      </c>
      <c r="D184" s="5" t="s">
        <v>226</v>
      </c>
      <c r="E184" s="5">
        <v>122017026.62980001</v>
      </c>
      <c r="F184" s="5">
        <v>-2017457.56</v>
      </c>
      <c r="G184" s="5">
        <v>163327.64170000001</v>
      </c>
      <c r="H184" s="5">
        <v>29284435.140000001</v>
      </c>
      <c r="I184" s="6">
        <f t="shared" si="15"/>
        <v>149447331.8515</v>
      </c>
      <c r="J184" s="11"/>
      <c r="K184" s="18"/>
      <c r="L184" s="124" t="s">
        <v>835</v>
      </c>
      <c r="M184" s="125"/>
      <c r="N184" s="126"/>
      <c r="O184" s="14">
        <f>SUM(O159:O183)</f>
        <v>3340346211.2291002</v>
      </c>
      <c r="P184" s="14">
        <f t="shared" ref="P184:S184" si="21">SUM(P159:P183)</f>
        <v>0</v>
      </c>
      <c r="Q184" s="14">
        <f t="shared" si="21"/>
        <v>4471268.3468000013</v>
      </c>
      <c r="R184" s="14">
        <f t="shared" si="21"/>
        <v>746457278.34949982</v>
      </c>
      <c r="S184" s="14">
        <f t="shared" si="21"/>
        <v>4091274757.9253998</v>
      </c>
    </row>
    <row r="185" spans="1:19" ht="24.95" customHeight="1" x14ac:dyDescent="0.2">
      <c r="A185" s="134"/>
      <c r="B185" s="131"/>
      <c r="C185" s="1">
        <v>2</v>
      </c>
      <c r="D185" s="5" t="s">
        <v>227</v>
      </c>
      <c r="E185" s="5">
        <v>153373922.2313</v>
      </c>
      <c r="F185" s="5">
        <v>-2544453.37</v>
      </c>
      <c r="G185" s="5">
        <v>205300.86420000001</v>
      </c>
      <c r="H185" s="5">
        <v>29691725.130199999</v>
      </c>
      <c r="I185" s="6">
        <f t="shared" si="15"/>
        <v>180726494.85569999</v>
      </c>
      <c r="J185" s="11"/>
      <c r="K185" s="135">
        <v>27</v>
      </c>
      <c r="L185" s="130" t="s">
        <v>48</v>
      </c>
      <c r="M185" s="12">
        <v>1</v>
      </c>
      <c r="N185" s="5" t="s">
        <v>604</v>
      </c>
      <c r="O185" s="5">
        <v>122759226.0773</v>
      </c>
      <c r="P185" s="5">
        <v>-5788847.5199999996</v>
      </c>
      <c r="Q185" s="5">
        <v>164321.12340000001</v>
      </c>
      <c r="R185" s="5">
        <v>42593861.612499997</v>
      </c>
      <c r="S185" s="6">
        <f t="shared" si="16"/>
        <v>159728561.29320002</v>
      </c>
    </row>
    <row r="186" spans="1:19" ht="24.95" customHeight="1" x14ac:dyDescent="0.2">
      <c r="A186" s="134"/>
      <c r="B186" s="131"/>
      <c r="C186" s="1">
        <v>3</v>
      </c>
      <c r="D186" s="5" t="s">
        <v>228</v>
      </c>
      <c r="E186" s="5">
        <v>146824007.52489999</v>
      </c>
      <c r="F186" s="5">
        <v>-2434582.2599999998</v>
      </c>
      <c r="G186" s="5">
        <v>196533.38190000001</v>
      </c>
      <c r="H186" s="5">
        <v>37438802.011100002</v>
      </c>
      <c r="I186" s="6">
        <f t="shared" si="15"/>
        <v>182024760.65790001</v>
      </c>
      <c r="J186" s="11"/>
      <c r="K186" s="136"/>
      <c r="L186" s="131"/>
      <c r="M186" s="12">
        <v>2</v>
      </c>
      <c r="N186" s="5" t="s">
        <v>605</v>
      </c>
      <c r="O186" s="5">
        <v>126730117.42030001</v>
      </c>
      <c r="P186" s="5">
        <v>-5788847.5199999996</v>
      </c>
      <c r="Q186" s="5">
        <v>169636.41699999999</v>
      </c>
      <c r="R186" s="5">
        <v>45746864.574600004</v>
      </c>
      <c r="S186" s="6">
        <f t="shared" si="16"/>
        <v>166857770.8919</v>
      </c>
    </row>
    <row r="187" spans="1:19" ht="24.95" customHeight="1" x14ac:dyDescent="0.2">
      <c r="A187" s="134"/>
      <c r="B187" s="131"/>
      <c r="C187" s="1">
        <v>4</v>
      </c>
      <c r="D187" s="5" t="s">
        <v>229</v>
      </c>
      <c r="E187" s="5">
        <v>94733420.656800002</v>
      </c>
      <c r="F187" s="5">
        <v>-1558697.37</v>
      </c>
      <c r="G187" s="5">
        <v>126806.7794</v>
      </c>
      <c r="H187" s="5">
        <v>22043201.734200001</v>
      </c>
      <c r="I187" s="6">
        <f t="shared" si="15"/>
        <v>115344731.8004</v>
      </c>
      <c r="J187" s="11"/>
      <c r="K187" s="136"/>
      <c r="L187" s="131"/>
      <c r="M187" s="12">
        <v>3</v>
      </c>
      <c r="N187" s="5" t="s">
        <v>606</v>
      </c>
      <c r="O187" s="5">
        <v>194788385.81439999</v>
      </c>
      <c r="P187" s="5">
        <v>-5788847.5199999996</v>
      </c>
      <c r="Q187" s="5">
        <v>260736.7886</v>
      </c>
      <c r="R187" s="5">
        <v>63543627.110399999</v>
      </c>
      <c r="S187" s="6">
        <f t="shared" si="16"/>
        <v>252803902.19339997</v>
      </c>
    </row>
    <row r="188" spans="1:19" ht="24.95" customHeight="1" x14ac:dyDescent="0.2">
      <c r="A188" s="134"/>
      <c r="B188" s="131"/>
      <c r="C188" s="1">
        <v>5</v>
      </c>
      <c r="D188" s="5" t="s">
        <v>230</v>
      </c>
      <c r="E188" s="5">
        <v>113165853.2123</v>
      </c>
      <c r="F188" s="5">
        <v>-1868649.67</v>
      </c>
      <c r="G188" s="5">
        <v>151479.77650000001</v>
      </c>
      <c r="H188" s="5">
        <v>26773575.766800001</v>
      </c>
      <c r="I188" s="6">
        <f t="shared" si="15"/>
        <v>138222259.08560002</v>
      </c>
      <c r="J188" s="11"/>
      <c r="K188" s="136"/>
      <c r="L188" s="131"/>
      <c r="M188" s="12">
        <v>4</v>
      </c>
      <c r="N188" s="5" t="s">
        <v>607</v>
      </c>
      <c r="O188" s="5">
        <v>128074998.8804</v>
      </c>
      <c r="P188" s="5">
        <v>-5788847.5199999996</v>
      </c>
      <c r="Q188" s="5">
        <v>171436.62729999999</v>
      </c>
      <c r="R188" s="5">
        <v>41337594.543399997</v>
      </c>
      <c r="S188" s="6">
        <f t="shared" si="16"/>
        <v>163795182.5311</v>
      </c>
    </row>
    <row r="189" spans="1:19" ht="24.95" customHeight="1" x14ac:dyDescent="0.2">
      <c r="A189" s="134"/>
      <c r="B189" s="131"/>
      <c r="C189" s="1">
        <v>6</v>
      </c>
      <c r="D189" s="5" t="s">
        <v>231</v>
      </c>
      <c r="E189" s="5">
        <v>130188920.1728</v>
      </c>
      <c r="F189" s="5">
        <v>-2154700.0699999998</v>
      </c>
      <c r="G189" s="5">
        <v>174266.247</v>
      </c>
      <c r="H189" s="5">
        <v>30854913.908100002</v>
      </c>
      <c r="I189" s="6">
        <f t="shared" si="15"/>
        <v>159063400.2579</v>
      </c>
      <c r="J189" s="11"/>
      <c r="K189" s="136"/>
      <c r="L189" s="131"/>
      <c r="M189" s="12">
        <v>5</v>
      </c>
      <c r="N189" s="5" t="s">
        <v>608</v>
      </c>
      <c r="O189" s="5">
        <v>114778081.411</v>
      </c>
      <c r="P189" s="5">
        <v>-5788847.5199999996</v>
      </c>
      <c r="Q189" s="5">
        <v>153637.84770000001</v>
      </c>
      <c r="R189" s="5">
        <v>40501757.928999998</v>
      </c>
      <c r="S189" s="6">
        <f t="shared" si="16"/>
        <v>149644629.66769999</v>
      </c>
    </row>
    <row r="190" spans="1:19" ht="24.95" customHeight="1" x14ac:dyDescent="0.2">
      <c r="A190" s="134"/>
      <c r="B190" s="131"/>
      <c r="C190" s="1">
        <v>7</v>
      </c>
      <c r="D190" s="5" t="s">
        <v>232</v>
      </c>
      <c r="E190" s="5">
        <v>149254732.05989999</v>
      </c>
      <c r="F190" s="5">
        <v>-2475446.61</v>
      </c>
      <c r="G190" s="5">
        <v>199787.0631</v>
      </c>
      <c r="H190" s="5">
        <v>31947247.239300001</v>
      </c>
      <c r="I190" s="6">
        <f t="shared" si="15"/>
        <v>178926319.75229999</v>
      </c>
      <c r="J190" s="11"/>
      <c r="K190" s="136"/>
      <c r="L190" s="131"/>
      <c r="M190" s="12">
        <v>6</v>
      </c>
      <c r="N190" s="5" t="s">
        <v>609</v>
      </c>
      <c r="O190" s="5">
        <v>87308793.074499995</v>
      </c>
      <c r="P190" s="5">
        <v>-5788847.5199999996</v>
      </c>
      <c r="Q190" s="5">
        <v>116868.4376</v>
      </c>
      <c r="R190" s="5">
        <v>33178267.791099999</v>
      </c>
      <c r="S190" s="6">
        <f t="shared" si="16"/>
        <v>114815081.7832</v>
      </c>
    </row>
    <row r="191" spans="1:19" ht="24.95" customHeight="1" x14ac:dyDescent="0.2">
      <c r="A191" s="134"/>
      <c r="B191" s="131"/>
      <c r="C191" s="1">
        <v>8</v>
      </c>
      <c r="D191" s="5" t="s">
        <v>233</v>
      </c>
      <c r="E191" s="5">
        <v>118232724.072</v>
      </c>
      <c r="F191" s="5">
        <v>-1953847.98</v>
      </c>
      <c r="G191" s="5">
        <v>158262.10920000001</v>
      </c>
      <c r="H191" s="5">
        <v>31512516.8671</v>
      </c>
      <c r="I191" s="6">
        <f t="shared" si="15"/>
        <v>147949655.06830001</v>
      </c>
      <c r="J191" s="11"/>
      <c r="K191" s="136"/>
      <c r="L191" s="131"/>
      <c r="M191" s="12">
        <v>7</v>
      </c>
      <c r="N191" s="5" t="s">
        <v>791</v>
      </c>
      <c r="O191" s="5">
        <v>85054192.995299995</v>
      </c>
      <c r="P191" s="5">
        <v>-5788847.5199999996</v>
      </c>
      <c r="Q191" s="5">
        <v>113850.5104</v>
      </c>
      <c r="R191" s="5">
        <v>33484556.5627</v>
      </c>
      <c r="S191" s="6">
        <f t="shared" si="16"/>
        <v>112863752.5484</v>
      </c>
    </row>
    <row r="192" spans="1:19" ht="24.95" customHeight="1" x14ac:dyDescent="0.2">
      <c r="A192" s="134"/>
      <c r="B192" s="131"/>
      <c r="C192" s="1">
        <v>9</v>
      </c>
      <c r="D192" s="5" t="s">
        <v>234</v>
      </c>
      <c r="E192" s="5">
        <v>126021510.46439999</v>
      </c>
      <c r="F192" s="5">
        <v>-2084922.28</v>
      </c>
      <c r="G192" s="5">
        <v>168687.90090000001</v>
      </c>
      <c r="H192" s="5">
        <v>32300815.918099999</v>
      </c>
      <c r="I192" s="6">
        <f t="shared" si="15"/>
        <v>156406092.0034</v>
      </c>
      <c r="J192" s="11"/>
      <c r="K192" s="136"/>
      <c r="L192" s="131"/>
      <c r="M192" s="12">
        <v>8</v>
      </c>
      <c r="N192" s="5" t="s">
        <v>610</v>
      </c>
      <c r="O192" s="5">
        <v>190985585.87540001</v>
      </c>
      <c r="P192" s="5">
        <v>-5788847.5199999996</v>
      </c>
      <c r="Q192" s="5">
        <v>255646.49619999999</v>
      </c>
      <c r="R192" s="5">
        <v>63432319.645099998</v>
      </c>
      <c r="S192" s="6">
        <f t="shared" si="16"/>
        <v>248884704.49669999</v>
      </c>
    </row>
    <row r="193" spans="1:19" ht="24.95" customHeight="1" x14ac:dyDescent="0.2">
      <c r="A193" s="134"/>
      <c r="B193" s="131"/>
      <c r="C193" s="1">
        <v>10</v>
      </c>
      <c r="D193" s="5" t="s">
        <v>235</v>
      </c>
      <c r="E193" s="5">
        <v>98679753.923600003</v>
      </c>
      <c r="F193" s="5">
        <v>-1625005.68</v>
      </c>
      <c r="G193" s="5">
        <v>132089.2004</v>
      </c>
      <c r="H193" s="5">
        <v>25122901.515999999</v>
      </c>
      <c r="I193" s="6">
        <f t="shared" si="15"/>
        <v>122309738.95999999</v>
      </c>
      <c r="J193" s="11"/>
      <c r="K193" s="136"/>
      <c r="L193" s="131"/>
      <c r="M193" s="12">
        <v>9</v>
      </c>
      <c r="N193" s="5" t="s">
        <v>611</v>
      </c>
      <c r="O193" s="5">
        <v>113660172.2554</v>
      </c>
      <c r="P193" s="5">
        <v>-5788847.5199999996</v>
      </c>
      <c r="Q193" s="5">
        <v>152141.45430000001</v>
      </c>
      <c r="R193" s="5">
        <v>36723616.685400002</v>
      </c>
      <c r="S193" s="6">
        <f t="shared" si="16"/>
        <v>144747082.87510002</v>
      </c>
    </row>
    <row r="194" spans="1:19" ht="24.95" customHeight="1" x14ac:dyDescent="0.2">
      <c r="A194" s="134"/>
      <c r="B194" s="131"/>
      <c r="C194" s="1">
        <v>11</v>
      </c>
      <c r="D194" s="5" t="s">
        <v>236</v>
      </c>
      <c r="E194" s="5">
        <v>134647132.79750001</v>
      </c>
      <c r="F194" s="5">
        <v>-2231802.6</v>
      </c>
      <c r="G194" s="5">
        <v>180233.85149999999</v>
      </c>
      <c r="H194" s="5">
        <v>30416898.4197</v>
      </c>
      <c r="I194" s="6">
        <f t="shared" si="15"/>
        <v>163012462.46870002</v>
      </c>
      <c r="J194" s="11"/>
      <c r="K194" s="136"/>
      <c r="L194" s="131"/>
      <c r="M194" s="12">
        <v>10</v>
      </c>
      <c r="N194" s="5" t="s">
        <v>612</v>
      </c>
      <c r="O194" s="5">
        <v>142007271.41749999</v>
      </c>
      <c r="P194" s="5">
        <v>-5788847.5199999996</v>
      </c>
      <c r="Q194" s="5">
        <v>190085.87059999999</v>
      </c>
      <c r="R194" s="5">
        <v>47940678.031000003</v>
      </c>
      <c r="S194" s="6">
        <f t="shared" si="16"/>
        <v>184349187.79909998</v>
      </c>
    </row>
    <row r="195" spans="1:19" ht="24.95" customHeight="1" x14ac:dyDescent="0.2">
      <c r="A195" s="134"/>
      <c r="B195" s="131"/>
      <c r="C195" s="1">
        <v>12</v>
      </c>
      <c r="D195" s="5" t="s">
        <v>237</v>
      </c>
      <c r="E195" s="5">
        <v>116197758.2858</v>
      </c>
      <c r="F195" s="5">
        <v>-2540598.25</v>
      </c>
      <c r="G195" s="5">
        <v>155538.1765</v>
      </c>
      <c r="H195" s="5">
        <v>27063567.785799999</v>
      </c>
      <c r="I195" s="6">
        <f t="shared" si="15"/>
        <v>140876265.99809998</v>
      </c>
      <c r="J195" s="11"/>
      <c r="K195" s="136"/>
      <c r="L195" s="131"/>
      <c r="M195" s="12">
        <v>11</v>
      </c>
      <c r="N195" s="5" t="s">
        <v>613</v>
      </c>
      <c r="O195" s="5">
        <v>109558672.0421</v>
      </c>
      <c r="P195" s="5">
        <v>-5788847.5199999996</v>
      </c>
      <c r="Q195" s="5">
        <v>146651.33240000001</v>
      </c>
      <c r="R195" s="5">
        <v>39547270.648599997</v>
      </c>
      <c r="S195" s="6">
        <f t="shared" si="16"/>
        <v>143463746.50309998</v>
      </c>
    </row>
    <row r="196" spans="1:19" ht="24.95" customHeight="1" x14ac:dyDescent="0.2">
      <c r="A196" s="134"/>
      <c r="B196" s="131"/>
      <c r="C196" s="1">
        <v>13</v>
      </c>
      <c r="D196" s="5" t="s">
        <v>238</v>
      </c>
      <c r="E196" s="5">
        <v>128067486.95460001</v>
      </c>
      <c r="F196" s="5">
        <v>-2119233.0099999998</v>
      </c>
      <c r="G196" s="5">
        <v>171426.57209999999</v>
      </c>
      <c r="H196" s="5">
        <v>31064968.100400001</v>
      </c>
      <c r="I196" s="6">
        <f t="shared" si="15"/>
        <v>157184648.6171</v>
      </c>
      <c r="J196" s="11"/>
      <c r="K196" s="136"/>
      <c r="L196" s="131"/>
      <c r="M196" s="12">
        <v>12</v>
      </c>
      <c r="N196" s="5" t="s">
        <v>614</v>
      </c>
      <c r="O196" s="5">
        <v>98981467.762799993</v>
      </c>
      <c r="P196" s="5">
        <v>-5788847.5199999996</v>
      </c>
      <c r="Q196" s="5">
        <v>132493.0638</v>
      </c>
      <c r="R196" s="5">
        <v>37273648.193599999</v>
      </c>
      <c r="S196" s="6">
        <f t="shared" si="16"/>
        <v>130598761.5002</v>
      </c>
    </row>
    <row r="197" spans="1:19" ht="24.95" customHeight="1" x14ac:dyDescent="0.2">
      <c r="A197" s="134"/>
      <c r="B197" s="131"/>
      <c r="C197" s="1">
        <v>14</v>
      </c>
      <c r="D197" s="5" t="s">
        <v>239</v>
      </c>
      <c r="E197" s="5">
        <v>121246153.9488</v>
      </c>
      <c r="F197" s="5">
        <v>-2004350.13</v>
      </c>
      <c r="G197" s="5">
        <v>162295.77900000001</v>
      </c>
      <c r="H197" s="5">
        <v>30270227.645100001</v>
      </c>
      <c r="I197" s="6">
        <f t="shared" si="15"/>
        <v>149674327.24290001</v>
      </c>
      <c r="J197" s="11"/>
      <c r="K197" s="136"/>
      <c r="L197" s="131"/>
      <c r="M197" s="12">
        <v>13</v>
      </c>
      <c r="N197" s="5" t="s">
        <v>850</v>
      </c>
      <c r="O197" s="5">
        <v>89257328.395999998</v>
      </c>
      <c r="P197" s="5">
        <v>-5788847.5199999996</v>
      </c>
      <c r="Q197" s="5">
        <v>119476.6776</v>
      </c>
      <c r="R197" s="5">
        <v>33982026.212300003</v>
      </c>
      <c r="S197" s="6">
        <f t="shared" si="16"/>
        <v>117569983.7659</v>
      </c>
    </row>
    <row r="198" spans="1:19" ht="24.95" customHeight="1" x14ac:dyDescent="0.2">
      <c r="A198" s="134"/>
      <c r="B198" s="131"/>
      <c r="C198" s="1">
        <v>15</v>
      </c>
      <c r="D198" s="5" t="s">
        <v>240</v>
      </c>
      <c r="E198" s="5">
        <v>137528929.8671</v>
      </c>
      <c r="F198" s="5">
        <v>-2278449.64</v>
      </c>
      <c r="G198" s="5">
        <v>184091.3223</v>
      </c>
      <c r="H198" s="5">
        <v>32353248.948600002</v>
      </c>
      <c r="I198" s="6">
        <f t="shared" si="15"/>
        <v>167787820.498</v>
      </c>
      <c r="J198" s="11"/>
      <c r="K198" s="136"/>
      <c r="L198" s="131"/>
      <c r="M198" s="12">
        <v>14</v>
      </c>
      <c r="N198" s="5" t="s">
        <v>615</v>
      </c>
      <c r="O198" s="5">
        <v>102612634.1595</v>
      </c>
      <c r="P198" s="5">
        <v>-5788847.5199999996</v>
      </c>
      <c r="Q198" s="5">
        <v>137353.61369999999</v>
      </c>
      <c r="R198" s="5">
        <v>34921376.1928</v>
      </c>
      <c r="S198" s="6">
        <f t="shared" si="16"/>
        <v>131882516.44600001</v>
      </c>
    </row>
    <row r="199" spans="1:19" ht="24.95" customHeight="1" x14ac:dyDescent="0.2">
      <c r="A199" s="134"/>
      <c r="B199" s="131"/>
      <c r="C199" s="1">
        <v>16</v>
      </c>
      <c r="D199" s="5" t="s">
        <v>241</v>
      </c>
      <c r="E199" s="5">
        <v>129253601.0864</v>
      </c>
      <c r="F199" s="5">
        <v>-2139279.5699999998</v>
      </c>
      <c r="G199" s="5">
        <v>173014.2622</v>
      </c>
      <c r="H199" s="5">
        <v>31029991.275400002</v>
      </c>
      <c r="I199" s="6">
        <f t="shared" si="15"/>
        <v>158317327.05400002</v>
      </c>
      <c r="J199" s="11"/>
      <c r="K199" s="136"/>
      <c r="L199" s="131"/>
      <c r="M199" s="12">
        <v>15</v>
      </c>
      <c r="N199" s="5" t="s">
        <v>616</v>
      </c>
      <c r="O199" s="5">
        <v>107478334.245</v>
      </c>
      <c r="P199" s="5">
        <v>-5788847.5199999996</v>
      </c>
      <c r="Q199" s="5">
        <v>143866.66639999999</v>
      </c>
      <c r="R199" s="5">
        <v>39314993.611599997</v>
      </c>
      <c r="S199" s="6">
        <f t="shared" si="16"/>
        <v>141148347.00300002</v>
      </c>
    </row>
    <row r="200" spans="1:19" ht="24.95" customHeight="1" x14ac:dyDescent="0.2">
      <c r="A200" s="134"/>
      <c r="B200" s="131"/>
      <c r="C200" s="1">
        <v>17</v>
      </c>
      <c r="D200" s="5" t="s">
        <v>242</v>
      </c>
      <c r="E200" s="5">
        <v>129763148.074</v>
      </c>
      <c r="F200" s="5">
        <v>-2147660.84</v>
      </c>
      <c r="G200" s="5">
        <v>173696.32370000001</v>
      </c>
      <c r="H200" s="5">
        <v>32611291.602499999</v>
      </c>
      <c r="I200" s="6">
        <f t="shared" si="15"/>
        <v>160400475.1602</v>
      </c>
      <c r="J200" s="11"/>
      <c r="K200" s="136"/>
      <c r="L200" s="131"/>
      <c r="M200" s="12">
        <v>16</v>
      </c>
      <c r="N200" s="5" t="s">
        <v>617</v>
      </c>
      <c r="O200" s="5">
        <v>130317803.5592</v>
      </c>
      <c r="P200" s="5">
        <v>-5788847.5199999996</v>
      </c>
      <c r="Q200" s="5">
        <v>174438.76569999999</v>
      </c>
      <c r="R200" s="5">
        <v>44366664.887800001</v>
      </c>
      <c r="S200" s="6">
        <f t="shared" si="16"/>
        <v>169070059.6927</v>
      </c>
    </row>
    <row r="201" spans="1:19" ht="24.95" customHeight="1" x14ac:dyDescent="0.2">
      <c r="A201" s="134"/>
      <c r="B201" s="132"/>
      <c r="C201" s="1">
        <v>18</v>
      </c>
      <c r="D201" s="5" t="s">
        <v>243</v>
      </c>
      <c r="E201" s="5">
        <v>143101311.72940001</v>
      </c>
      <c r="F201" s="5">
        <v>-2372129.21</v>
      </c>
      <c r="G201" s="5">
        <v>191550.31400000001</v>
      </c>
      <c r="H201" s="5">
        <v>33538402.914999999</v>
      </c>
      <c r="I201" s="6">
        <f t="shared" ref="I201:I264" si="22">E201+F201+G201+H201</f>
        <v>174459135.7484</v>
      </c>
      <c r="J201" s="11"/>
      <c r="K201" s="136"/>
      <c r="L201" s="131"/>
      <c r="M201" s="12">
        <v>17</v>
      </c>
      <c r="N201" s="5" t="s">
        <v>851</v>
      </c>
      <c r="O201" s="5">
        <v>109399193.5306</v>
      </c>
      <c r="P201" s="5">
        <v>-5788847.5199999996</v>
      </c>
      <c r="Q201" s="5">
        <v>146437.86009999999</v>
      </c>
      <c r="R201" s="5">
        <v>36675499.3957</v>
      </c>
      <c r="S201" s="6">
        <f t="shared" ref="S201:S264" si="23">O201+P201+Q201+R201</f>
        <v>140432283.26640001</v>
      </c>
    </row>
    <row r="202" spans="1:19" ht="24.95" customHeight="1" x14ac:dyDescent="0.2">
      <c r="A202" s="1"/>
      <c r="B202" s="124" t="s">
        <v>818</v>
      </c>
      <c r="C202" s="125"/>
      <c r="D202" s="126"/>
      <c r="E202" s="14">
        <f>SUM(E184:E201)</f>
        <v>2292297393.6914005</v>
      </c>
      <c r="F202" s="14">
        <f t="shared" ref="F202:I202" si="24">SUM(F184:F201)</f>
        <v>-38551266.100000001</v>
      </c>
      <c r="G202" s="14">
        <f t="shared" si="24"/>
        <v>3068387.5656000003</v>
      </c>
      <c r="H202" s="14">
        <f t="shared" si="24"/>
        <v>545318731.92340004</v>
      </c>
      <c r="I202" s="14">
        <f t="shared" si="24"/>
        <v>2802133247.0804005</v>
      </c>
      <c r="J202" s="11"/>
      <c r="K202" s="136"/>
      <c r="L202" s="131"/>
      <c r="M202" s="12">
        <v>18</v>
      </c>
      <c r="N202" s="5" t="s">
        <v>618</v>
      </c>
      <c r="O202" s="5">
        <v>101675169.88940001</v>
      </c>
      <c r="P202" s="5">
        <v>-5788847.5199999996</v>
      </c>
      <c r="Q202" s="5">
        <v>136098.75750000001</v>
      </c>
      <c r="R202" s="5">
        <v>37813953.181299999</v>
      </c>
      <c r="S202" s="6">
        <f t="shared" si="23"/>
        <v>133836374.3082</v>
      </c>
    </row>
    <row r="203" spans="1:19" ht="24.95" customHeight="1" x14ac:dyDescent="0.2">
      <c r="A203" s="134">
        <v>10</v>
      </c>
      <c r="B203" s="130" t="s">
        <v>31</v>
      </c>
      <c r="C203" s="1">
        <v>1</v>
      </c>
      <c r="D203" s="5" t="s">
        <v>244</v>
      </c>
      <c r="E203" s="5">
        <v>100208294.3704</v>
      </c>
      <c r="F203" s="5">
        <v>0</v>
      </c>
      <c r="G203" s="5">
        <v>134135.25020000001</v>
      </c>
      <c r="H203" s="5">
        <v>28459218.412</v>
      </c>
      <c r="I203" s="6">
        <f t="shared" si="22"/>
        <v>128801648.0326</v>
      </c>
      <c r="J203" s="11"/>
      <c r="K203" s="136"/>
      <c r="L203" s="131"/>
      <c r="M203" s="12">
        <v>19</v>
      </c>
      <c r="N203" s="5" t="s">
        <v>852</v>
      </c>
      <c r="O203" s="5">
        <v>96575366.926799998</v>
      </c>
      <c r="P203" s="5">
        <v>-5788847.5199999996</v>
      </c>
      <c r="Q203" s="5">
        <v>129272.34299999999</v>
      </c>
      <c r="R203" s="5">
        <v>34323485.051100001</v>
      </c>
      <c r="S203" s="6">
        <f t="shared" si="23"/>
        <v>125239276.8009</v>
      </c>
    </row>
    <row r="204" spans="1:19" ht="24.95" customHeight="1" x14ac:dyDescent="0.2">
      <c r="A204" s="134"/>
      <c r="B204" s="131"/>
      <c r="C204" s="1">
        <v>2</v>
      </c>
      <c r="D204" s="5" t="s">
        <v>245</v>
      </c>
      <c r="E204" s="5">
        <v>109223064.89129999</v>
      </c>
      <c r="F204" s="5">
        <v>0</v>
      </c>
      <c r="G204" s="5">
        <v>146202.10060000001</v>
      </c>
      <c r="H204" s="5">
        <v>30771231.6362</v>
      </c>
      <c r="I204" s="6">
        <f t="shared" si="22"/>
        <v>140140498.62810001</v>
      </c>
      <c r="J204" s="11"/>
      <c r="K204" s="137"/>
      <c r="L204" s="132"/>
      <c r="M204" s="12">
        <v>20</v>
      </c>
      <c r="N204" s="5" t="s">
        <v>853</v>
      </c>
      <c r="O204" s="5">
        <v>130988113.8823</v>
      </c>
      <c r="P204" s="5">
        <v>-5788847.5199999996</v>
      </c>
      <c r="Q204" s="5">
        <v>175336.01920000001</v>
      </c>
      <c r="R204" s="5">
        <v>45948738.183499999</v>
      </c>
      <c r="S204" s="6">
        <f t="shared" si="23"/>
        <v>171323340.565</v>
      </c>
    </row>
    <row r="205" spans="1:19" ht="24.95" customHeight="1" x14ac:dyDescent="0.2">
      <c r="A205" s="134"/>
      <c r="B205" s="131"/>
      <c r="C205" s="1">
        <v>3</v>
      </c>
      <c r="D205" s="5" t="s">
        <v>246</v>
      </c>
      <c r="E205" s="5">
        <v>93367721.403899997</v>
      </c>
      <c r="F205" s="5">
        <v>0</v>
      </c>
      <c r="G205" s="5">
        <v>124978.7031</v>
      </c>
      <c r="H205" s="5">
        <v>27295449.907699998</v>
      </c>
      <c r="I205" s="6">
        <f t="shared" si="22"/>
        <v>120788150.0147</v>
      </c>
      <c r="J205" s="11"/>
      <c r="K205" s="18"/>
      <c r="L205" s="124" t="s">
        <v>836</v>
      </c>
      <c r="M205" s="125"/>
      <c r="N205" s="126"/>
      <c r="O205" s="14">
        <f>SUM(O185:O204)</f>
        <v>2382990909.6151996</v>
      </c>
      <c r="P205" s="14">
        <f t="shared" ref="P205:S205" si="25">SUM(P185:P204)</f>
        <v>-115776950.39999995</v>
      </c>
      <c r="Q205" s="14">
        <f t="shared" si="25"/>
        <v>3189786.6724999999</v>
      </c>
      <c r="R205" s="14">
        <f t="shared" si="25"/>
        <v>832650800.04350019</v>
      </c>
      <c r="S205" s="14">
        <f t="shared" si="25"/>
        <v>3103054545.9312</v>
      </c>
    </row>
    <row r="206" spans="1:19" ht="24.95" customHeight="1" x14ac:dyDescent="0.2">
      <c r="A206" s="134"/>
      <c r="B206" s="131"/>
      <c r="C206" s="1">
        <v>4</v>
      </c>
      <c r="D206" s="5" t="s">
        <v>247</v>
      </c>
      <c r="E206" s="5">
        <v>134186298.3721</v>
      </c>
      <c r="F206" s="5">
        <v>0</v>
      </c>
      <c r="G206" s="5">
        <v>179616.99489999999</v>
      </c>
      <c r="H206" s="5">
        <v>35219794.2333</v>
      </c>
      <c r="I206" s="6">
        <f t="shared" si="22"/>
        <v>169585709.60029998</v>
      </c>
      <c r="J206" s="11"/>
      <c r="K206" s="135">
        <v>28</v>
      </c>
      <c r="L206" s="130" t="s">
        <v>49</v>
      </c>
      <c r="M206" s="12">
        <v>1</v>
      </c>
      <c r="N206" s="5" t="s">
        <v>619</v>
      </c>
      <c r="O206" s="5">
        <v>126262011.1876</v>
      </c>
      <c r="P206" s="5">
        <v>-2620951.4900000002</v>
      </c>
      <c r="Q206" s="5">
        <v>169009.8266</v>
      </c>
      <c r="R206" s="5">
        <v>31337644.222199999</v>
      </c>
      <c r="S206" s="6">
        <f t="shared" si="23"/>
        <v>155147713.7464</v>
      </c>
    </row>
    <row r="207" spans="1:19" ht="24.95" customHeight="1" x14ac:dyDescent="0.2">
      <c r="A207" s="134"/>
      <c r="B207" s="131"/>
      <c r="C207" s="1">
        <v>5</v>
      </c>
      <c r="D207" s="5" t="s">
        <v>248</v>
      </c>
      <c r="E207" s="5">
        <v>122088680.5292</v>
      </c>
      <c r="F207" s="5">
        <v>0</v>
      </c>
      <c r="G207" s="5">
        <v>163423.55499999999</v>
      </c>
      <c r="H207" s="5">
        <v>34648184.020900004</v>
      </c>
      <c r="I207" s="6">
        <f t="shared" si="22"/>
        <v>156900288.10510001</v>
      </c>
      <c r="J207" s="11"/>
      <c r="K207" s="136"/>
      <c r="L207" s="131"/>
      <c r="M207" s="12">
        <v>2</v>
      </c>
      <c r="N207" s="5" t="s">
        <v>620</v>
      </c>
      <c r="O207" s="5">
        <v>133564958.36300001</v>
      </c>
      <c r="P207" s="5">
        <v>-2620951.4900000002</v>
      </c>
      <c r="Q207" s="5">
        <v>178785.29139999999</v>
      </c>
      <c r="R207" s="5">
        <v>33810048.412100002</v>
      </c>
      <c r="S207" s="6">
        <f t="shared" si="23"/>
        <v>164932840.5765</v>
      </c>
    </row>
    <row r="208" spans="1:19" ht="24.95" customHeight="1" x14ac:dyDescent="0.2">
      <c r="A208" s="134"/>
      <c r="B208" s="131"/>
      <c r="C208" s="1">
        <v>6</v>
      </c>
      <c r="D208" s="5" t="s">
        <v>249</v>
      </c>
      <c r="E208" s="5">
        <v>125060407.6477</v>
      </c>
      <c r="F208" s="5">
        <v>0</v>
      </c>
      <c r="G208" s="5">
        <v>167401.40299999999</v>
      </c>
      <c r="H208" s="5">
        <v>34828543.339699998</v>
      </c>
      <c r="I208" s="6">
        <f t="shared" si="22"/>
        <v>160056352.39039999</v>
      </c>
      <c r="J208" s="11"/>
      <c r="K208" s="136"/>
      <c r="L208" s="131"/>
      <c r="M208" s="12">
        <v>3</v>
      </c>
      <c r="N208" s="5" t="s">
        <v>621</v>
      </c>
      <c r="O208" s="5">
        <v>135980121.5149</v>
      </c>
      <c r="P208" s="5">
        <v>-2620951.4900000002</v>
      </c>
      <c r="Q208" s="5">
        <v>182018.14259999999</v>
      </c>
      <c r="R208" s="5">
        <v>34820962.393700004</v>
      </c>
      <c r="S208" s="6">
        <f t="shared" si="23"/>
        <v>168362150.56120002</v>
      </c>
    </row>
    <row r="209" spans="1:19" ht="24.95" customHeight="1" x14ac:dyDescent="0.2">
      <c r="A209" s="134"/>
      <c r="B209" s="131"/>
      <c r="C209" s="1">
        <v>7</v>
      </c>
      <c r="D209" s="5" t="s">
        <v>250</v>
      </c>
      <c r="E209" s="5">
        <v>132587108.698</v>
      </c>
      <c r="F209" s="5">
        <v>0</v>
      </c>
      <c r="G209" s="5">
        <v>177476.37669999999</v>
      </c>
      <c r="H209" s="5">
        <v>33544449.404199999</v>
      </c>
      <c r="I209" s="6">
        <f t="shared" si="22"/>
        <v>166309034.47889999</v>
      </c>
      <c r="J209" s="11"/>
      <c r="K209" s="136"/>
      <c r="L209" s="131"/>
      <c r="M209" s="12">
        <v>4</v>
      </c>
      <c r="N209" s="5" t="s">
        <v>854</v>
      </c>
      <c r="O209" s="5">
        <v>100858789.2237</v>
      </c>
      <c r="P209" s="5">
        <v>-2620951.4900000002</v>
      </c>
      <c r="Q209" s="5">
        <v>135005.97940000001</v>
      </c>
      <c r="R209" s="5">
        <v>25348233.316599999</v>
      </c>
      <c r="S209" s="6">
        <f t="shared" si="23"/>
        <v>123721077.0297</v>
      </c>
    </row>
    <row r="210" spans="1:19" ht="24.95" customHeight="1" x14ac:dyDescent="0.2">
      <c r="A210" s="134"/>
      <c r="B210" s="131"/>
      <c r="C210" s="1">
        <v>8</v>
      </c>
      <c r="D210" s="5" t="s">
        <v>251</v>
      </c>
      <c r="E210" s="5">
        <v>124700115.454</v>
      </c>
      <c r="F210" s="5">
        <v>0</v>
      </c>
      <c r="G210" s="5">
        <v>166919.1287</v>
      </c>
      <c r="H210" s="5">
        <v>32187696.4289</v>
      </c>
      <c r="I210" s="6">
        <f t="shared" si="22"/>
        <v>157054731.01159999</v>
      </c>
      <c r="J210" s="11"/>
      <c r="K210" s="136"/>
      <c r="L210" s="131"/>
      <c r="M210" s="12">
        <v>5</v>
      </c>
      <c r="N210" s="5" t="s">
        <v>622</v>
      </c>
      <c r="O210" s="5">
        <v>105687804.961</v>
      </c>
      <c r="P210" s="5">
        <v>-2620951.4900000002</v>
      </c>
      <c r="Q210" s="5">
        <v>141469.9277</v>
      </c>
      <c r="R210" s="5">
        <v>28514892.055599999</v>
      </c>
      <c r="S210" s="6">
        <f t="shared" si="23"/>
        <v>131723215.4543</v>
      </c>
    </row>
    <row r="211" spans="1:19" ht="24.95" customHeight="1" x14ac:dyDescent="0.2">
      <c r="A211" s="134"/>
      <c r="B211" s="131"/>
      <c r="C211" s="1">
        <v>9</v>
      </c>
      <c r="D211" s="5" t="s">
        <v>252</v>
      </c>
      <c r="E211" s="5">
        <v>117333619.0355</v>
      </c>
      <c r="F211" s="5">
        <v>0</v>
      </c>
      <c r="G211" s="5">
        <v>157058.5992</v>
      </c>
      <c r="H211" s="5">
        <v>30999965.900800001</v>
      </c>
      <c r="I211" s="6">
        <f t="shared" si="22"/>
        <v>148490643.53549999</v>
      </c>
      <c r="J211" s="11"/>
      <c r="K211" s="136"/>
      <c r="L211" s="131"/>
      <c r="M211" s="12">
        <v>6</v>
      </c>
      <c r="N211" s="5" t="s">
        <v>623</v>
      </c>
      <c r="O211" s="5">
        <v>162417302.40529999</v>
      </c>
      <c r="P211" s="5">
        <v>-2620951.4900000002</v>
      </c>
      <c r="Q211" s="5">
        <v>217406.0104</v>
      </c>
      <c r="R211" s="5">
        <v>42790589.791100003</v>
      </c>
      <c r="S211" s="6">
        <f t="shared" si="23"/>
        <v>202804346.71679997</v>
      </c>
    </row>
    <row r="212" spans="1:19" ht="24.95" customHeight="1" x14ac:dyDescent="0.2">
      <c r="A212" s="134"/>
      <c r="B212" s="131"/>
      <c r="C212" s="1">
        <v>10</v>
      </c>
      <c r="D212" s="5" t="s">
        <v>253</v>
      </c>
      <c r="E212" s="5">
        <v>131205174.42479999</v>
      </c>
      <c r="F212" s="5">
        <v>0</v>
      </c>
      <c r="G212" s="5">
        <v>175626.5687</v>
      </c>
      <c r="H212" s="5">
        <v>36382210.042599998</v>
      </c>
      <c r="I212" s="6">
        <f t="shared" si="22"/>
        <v>167763011.0361</v>
      </c>
      <c r="J212" s="11"/>
      <c r="K212" s="136"/>
      <c r="L212" s="131"/>
      <c r="M212" s="12">
        <v>7</v>
      </c>
      <c r="N212" s="5" t="s">
        <v>624</v>
      </c>
      <c r="O212" s="5">
        <v>114387512.8193</v>
      </c>
      <c r="P212" s="5">
        <v>-2620951.4900000002</v>
      </c>
      <c r="Q212" s="5">
        <v>153115.0465</v>
      </c>
      <c r="R212" s="5">
        <v>28349798.8649</v>
      </c>
      <c r="S212" s="6">
        <f t="shared" si="23"/>
        <v>140269475.24070001</v>
      </c>
    </row>
    <row r="213" spans="1:19" ht="24.95" customHeight="1" x14ac:dyDescent="0.2">
      <c r="A213" s="134"/>
      <c r="B213" s="131"/>
      <c r="C213" s="1">
        <v>11</v>
      </c>
      <c r="D213" s="5" t="s">
        <v>254</v>
      </c>
      <c r="E213" s="5">
        <v>110252785.3973</v>
      </c>
      <c r="F213" s="5">
        <v>0</v>
      </c>
      <c r="G213" s="5">
        <v>147580.44779999999</v>
      </c>
      <c r="H213" s="5">
        <v>28360020.786600001</v>
      </c>
      <c r="I213" s="6">
        <f t="shared" si="22"/>
        <v>138760386.63170001</v>
      </c>
      <c r="J213" s="11"/>
      <c r="K213" s="136"/>
      <c r="L213" s="131"/>
      <c r="M213" s="12">
        <v>8</v>
      </c>
      <c r="N213" s="5" t="s">
        <v>625</v>
      </c>
      <c r="O213" s="5">
        <v>115245943.0475</v>
      </c>
      <c r="P213" s="5">
        <v>-2620951.4900000002</v>
      </c>
      <c r="Q213" s="5">
        <v>154264.11060000001</v>
      </c>
      <c r="R213" s="5">
        <v>31396776.313099999</v>
      </c>
      <c r="S213" s="6">
        <f t="shared" si="23"/>
        <v>144176031.98120001</v>
      </c>
    </row>
    <row r="214" spans="1:19" ht="24.95" customHeight="1" x14ac:dyDescent="0.2">
      <c r="A214" s="134"/>
      <c r="B214" s="131"/>
      <c r="C214" s="1">
        <v>12</v>
      </c>
      <c r="D214" s="5" t="s">
        <v>255</v>
      </c>
      <c r="E214" s="5">
        <v>113709074.0332</v>
      </c>
      <c r="F214" s="5">
        <v>0</v>
      </c>
      <c r="G214" s="5">
        <v>152206.91250000001</v>
      </c>
      <c r="H214" s="5">
        <v>31332986.500100002</v>
      </c>
      <c r="I214" s="6">
        <f t="shared" si="22"/>
        <v>145194267.44580001</v>
      </c>
      <c r="J214" s="11"/>
      <c r="K214" s="136"/>
      <c r="L214" s="131"/>
      <c r="M214" s="12">
        <v>9</v>
      </c>
      <c r="N214" s="5" t="s">
        <v>855</v>
      </c>
      <c r="O214" s="5">
        <v>138553764.50170001</v>
      </c>
      <c r="P214" s="5">
        <v>-2620951.4900000002</v>
      </c>
      <c r="Q214" s="5">
        <v>185463.12940000001</v>
      </c>
      <c r="R214" s="5">
        <v>35083707.272699997</v>
      </c>
      <c r="S214" s="6">
        <f t="shared" si="23"/>
        <v>171201983.4138</v>
      </c>
    </row>
    <row r="215" spans="1:19" ht="24.95" customHeight="1" x14ac:dyDescent="0.2">
      <c r="A215" s="134"/>
      <c r="B215" s="131"/>
      <c r="C215" s="1">
        <v>13</v>
      </c>
      <c r="D215" s="5" t="s">
        <v>256</v>
      </c>
      <c r="E215" s="5">
        <v>104155057.8592</v>
      </c>
      <c r="F215" s="5">
        <v>0</v>
      </c>
      <c r="G215" s="5">
        <v>139418.24710000001</v>
      </c>
      <c r="H215" s="5">
        <v>30090053.137699999</v>
      </c>
      <c r="I215" s="6">
        <f t="shared" si="22"/>
        <v>134384529.24399999</v>
      </c>
      <c r="J215" s="11"/>
      <c r="K215" s="136"/>
      <c r="L215" s="131"/>
      <c r="M215" s="12">
        <v>10</v>
      </c>
      <c r="N215" s="5" t="s">
        <v>856</v>
      </c>
      <c r="O215" s="5">
        <v>150347837.25650001</v>
      </c>
      <c r="P215" s="5">
        <v>-2620951.4900000002</v>
      </c>
      <c r="Q215" s="5">
        <v>201250.25469999999</v>
      </c>
      <c r="R215" s="5">
        <v>38758528.392300002</v>
      </c>
      <c r="S215" s="6">
        <f t="shared" si="23"/>
        <v>186686664.41350001</v>
      </c>
    </row>
    <row r="216" spans="1:19" ht="24.95" customHeight="1" x14ac:dyDescent="0.2">
      <c r="A216" s="134"/>
      <c r="B216" s="131"/>
      <c r="C216" s="1">
        <v>14</v>
      </c>
      <c r="D216" s="5" t="s">
        <v>257</v>
      </c>
      <c r="E216" s="5">
        <v>102005823.45810001</v>
      </c>
      <c r="F216" s="5">
        <v>0</v>
      </c>
      <c r="G216" s="5">
        <v>136541.3585</v>
      </c>
      <c r="H216" s="5">
        <v>29142329.331700001</v>
      </c>
      <c r="I216" s="6">
        <f t="shared" si="22"/>
        <v>131284694.14830001</v>
      </c>
      <c r="J216" s="11"/>
      <c r="K216" s="136"/>
      <c r="L216" s="131"/>
      <c r="M216" s="12">
        <v>11</v>
      </c>
      <c r="N216" s="5" t="s">
        <v>857</v>
      </c>
      <c r="O216" s="5">
        <v>115038538.9663</v>
      </c>
      <c r="P216" s="5">
        <v>-2620951.4900000002</v>
      </c>
      <c r="Q216" s="5">
        <v>153986.48689999999</v>
      </c>
      <c r="R216" s="5">
        <v>30021600.921700001</v>
      </c>
      <c r="S216" s="6">
        <f t="shared" si="23"/>
        <v>142593174.8849</v>
      </c>
    </row>
    <row r="217" spans="1:19" ht="24.95" customHeight="1" x14ac:dyDescent="0.2">
      <c r="A217" s="134"/>
      <c r="B217" s="131"/>
      <c r="C217" s="1">
        <v>15</v>
      </c>
      <c r="D217" s="5" t="s">
        <v>258</v>
      </c>
      <c r="E217" s="5">
        <v>110688083.90189999</v>
      </c>
      <c r="F217" s="5">
        <v>0</v>
      </c>
      <c r="G217" s="5">
        <v>148163.12280000001</v>
      </c>
      <c r="H217" s="5">
        <v>31350893.6039</v>
      </c>
      <c r="I217" s="6">
        <f t="shared" si="22"/>
        <v>142187140.6286</v>
      </c>
      <c r="J217" s="11"/>
      <c r="K217" s="136"/>
      <c r="L217" s="131"/>
      <c r="M217" s="12">
        <v>12</v>
      </c>
      <c r="N217" s="5" t="s">
        <v>858</v>
      </c>
      <c r="O217" s="5">
        <v>119072428.4149</v>
      </c>
      <c r="P217" s="5">
        <v>-2620951.4900000002</v>
      </c>
      <c r="Q217" s="5">
        <v>159386.10750000001</v>
      </c>
      <c r="R217" s="5">
        <v>31174096.968499999</v>
      </c>
      <c r="S217" s="6">
        <f t="shared" si="23"/>
        <v>147784960.0009</v>
      </c>
    </row>
    <row r="218" spans="1:19" ht="24.95" customHeight="1" x14ac:dyDescent="0.2">
      <c r="A218" s="134"/>
      <c r="B218" s="131"/>
      <c r="C218" s="1">
        <v>16</v>
      </c>
      <c r="D218" s="5" t="s">
        <v>259</v>
      </c>
      <c r="E218" s="5">
        <v>91410934.162599996</v>
      </c>
      <c r="F218" s="5">
        <v>0</v>
      </c>
      <c r="G218" s="5">
        <v>122359.4175</v>
      </c>
      <c r="H218" s="5">
        <v>26075641.186500002</v>
      </c>
      <c r="I218" s="6">
        <f t="shared" si="22"/>
        <v>117608934.7666</v>
      </c>
      <c r="J218" s="11"/>
      <c r="K218" s="136"/>
      <c r="L218" s="131"/>
      <c r="M218" s="12">
        <v>13</v>
      </c>
      <c r="N218" s="5" t="s">
        <v>859</v>
      </c>
      <c r="O218" s="5">
        <v>110655959.4875</v>
      </c>
      <c r="P218" s="5">
        <v>-2620951.4900000002</v>
      </c>
      <c r="Q218" s="5">
        <v>148120.12220000001</v>
      </c>
      <c r="R218" s="5">
        <v>29389570.337499999</v>
      </c>
      <c r="S218" s="6">
        <f t="shared" si="23"/>
        <v>137572698.45719999</v>
      </c>
    </row>
    <row r="219" spans="1:19" ht="24.95" customHeight="1" x14ac:dyDescent="0.2">
      <c r="A219" s="134"/>
      <c r="B219" s="131"/>
      <c r="C219" s="1">
        <v>17</v>
      </c>
      <c r="D219" s="5" t="s">
        <v>260</v>
      </c>
      <c r="E219" s="5">
        <v>115139138.3467</v>
      </c>
      <c r="F219" s="5">
        <v>0</v>
      </c>
      <c r="G219" s="5">
        <v>154121.14559999999</v>
      </c>
      <c r="H219" s="5">
        <v>32786360.539099999</v>
      </c>
      <c r="I219" s="6">
        <f t="shared" si="22"/>
        <v>148079620.0314</v>
      </c>
      <c r="J219" s="11"/>
      <c r="K219" s="136"/>
      <c r="L219" s="131"/>
      <c r="M219" s="12">
        <v>14</v>
      </c>
      <c r="N219" s="5" t="s">
        <v>626</v>
      </c>
      <c r="O219" s="5">
        <v>138390377.4285</v>
      </c>
      <c r="P219" s="5">
        <v>-2620951.4900000002</v>
      </c>
      <c r="Q219" s="5">
        <v>185244.4253</v>
      </c>
      <c r="R219" s="5">
        <v>34876680.540399998</v>
      </c>
      <c r="S219" s="6">
        <f t="shared" si="23"/>
        <v>170831350.90419999</v>
      </c>
    </row>
    <row r="220" spans="1:19" ht="24.95" customHeight="1" x14ac:dyDescent="0.2">
      <c r="A220" s="134"/>
      <c r="B220" s="131"/>
      <c r="C220" s="1">
        <v>18</v>
      </c>
      <c r="D220" s="5" t="s">
        <v>261</v>
      </c>
      <c r="E220" s="5">
        <v>121056879.4517</v>
      </c>
      <c r="F220" s="5">
        <v>0</v>
      </c>
      <c r="G220" s="5">
        <v>162042.42290000001</v>
      </c>
      <c r="H220" s="5">
        <v>30948821.1512</v>
      </c>
      <c r="I220" s="6">
        <f t="shared" si="22"/>
        <v>152167743.02580002</v>
      </c>
      <c r="J220" s="11"/>
      <c r="K220" s="136"/>
      <c r="L220" s="131"/>
      <c r="M220" s="12">
        <v>15</v>
      </c>
      <c r="N220" s="5" t="s">
        <v>627</v>
      </c>
      <c r="O220" s="5">
        <v>91845332.369900003</v>
      </c>
      <c r="P220" s="5">
        <v>-2620951.4900000002</v>
      </c>
      <c r="Q220" s="5">
        <v>122940.88740000001</v>
      </c>
      <c r="R220" s="5">
        <v>24854306.439399999</v>
      </c>
      <c r="S220" s="6">
        <f t="shared" si="23"/>
        <v>114201628.20670001</v>
      </c>
    </row>
    <row r="221" spans="1:19" ht="24.95" customHeight="1" x14ac:dyDescent="0.2">
      <c r="A221" s="134"/>
      <c r="B221" s="131"/>
      <c r="C221" s="1">
        <v>19</v>
      </c>
      <c r="D221" s="5" t="s">
        <v>262</v>
      </c>
      <c r="E221" s="5">
        <v>158096761.03549999</v>
      </c>
      <c r="F221" s="5">
        <v>0</v>
      </c>
      <c r="G221" s="5">
        <v>211622.68780000001</v>
      </c>
      <c r="H221" s="5">
        <v>42393070.824299999</v>
      </c>
      <c r="I221" s="6">
        <f t="shared" si="22"/>
        <v>200701454.54759997</v>
      </c>
      <c r="J221" s="11"/>
      <c r="K221" s="136"/>
      <c r="L221" s="131"/>
      <c r="M221" s="12">
        <v>16</v>
      </c>
      <c r="N221" s="5" t="s">
        <v>628</v>
      </c>
      <c r="O221" s="5">
        <v>151795335.1911</v>
      </c>
      <c r="P221" s="5">
        <v>-2620951.4900000002</v>
      </c>
      <c r="Q221" s="5">
        <v>203187.82380000001</v>
      </c>
      <c r="R221" s="5">
        <v>38311301.695799999</v>
      </c>
      <c r="S221" s="6">
        <f t="shared" si="23"/>
        <v>187688873.2207</v>
      </c>
    </row>
    <row r="222" spans="1:19" ht="24.95" customHeight="1" x14ac:dyDescent="0.2">
      <c r="A222" s="134"/>
      <c r="B222" s="131"/>
      <c r="C222" s="1">
        <v>20</v>
      </c>
      <c r="D222" s="5" t="s">
        <v>263</v>
      </c>
      <c r="E222" s="5">
        <v>125325745.4419</v>
      </c>
      <c r="F222" s="5">
        <v>0</v>
      </c>
      <c r="G222" s="5">
        <v>167756.5747</v>
      </c>
      <c r="H222" s="5">
        <v>35471653.1391</v>
      </c>
      <c r="I222" s="6">
        <f t="shared" si="22"/>
        <v>160965155.1557</v>
      </c>
      <c r="J222" s="11"/>
      <c r="K222" s="136"/>
      <c r="L222" s="131"/>
      <c r="M222" s="12">
        <v>17</v>
      </c>
      <c r="N222" s="5" t="s">
        <v>629</v>
      </c>
      <c r="O222" s="5">
        <v>122305859.2359</v>
      </c>
      <c r="P222" s="5">
        <v>-2620951.4900000002</v>
      </c>
      <c r="Q222" s="5">
        <v>163714.26269999999</v>
      </c>
      <c r="R222" s="5">
        <v>29372500.616300002</v>
      </c>
      <c r="S222" s="6">
        <f t="shared" si="23"/>
        <v>149221122.62490001</v>
      </c>
    </row>
    <row r="223" spans="1:19" ht="24.95" customHeight="1" x14ac:dyDescent="0.2">
      <c r="A223" s="134"/>
      <c r="B223" s="131"/>
      <c r="C223" s="1">
        <v>21</v>
      </c>
      <c r="D223" s="5" t="s">
        <v>264</v>
      </c>
      <c r="E223" s="5">
        <v>99394445.5995</v>
      </c>
      <c r="F223" s="5">
        <v>0</v>
      </c>
      <c r="G223" s="5">
        <v>133045.86120000001</v>
      </c>
      <c r="H223" s="5">
        <v>29469166.1829</v>
      </c>
      <c r="I223" s="6">
        <f t="shared" si="22"/>
        <v>128996657.6436</v>
      </c>
      <c r="J223" s="11"/>
      <c r="K223" s="137"/>
      <c r="L223" s="132"/>
      <c r="M223" s="12">
        <v>18</v>
      </c>
      <c r="N223" s="5" t="s">
        <v>630</v>
      </c>
      <c r="O223" s="5">
        <v>143497177.0587</v>
      </c>
      <c r="P223" s="5">
        <v>-2620951.4900000002</v>
      </c>
      <c r="Q223" s="5">
        <v>192080.2052</v>
      </c>
      <c r="R223" s="5">
        <v>34138173.544100001</v>
      </c>
      <c r="S223" s="6">
        <f t="shared" si="23"/>
        <v>175206479.31799996</v>
      </c>
    </row>
    <row r="224" spans="1:19" ht="24.95" customHeight="1" x14ac:dyDescent="0.2">
      <c r="A224" s="134"/>
      <c r="B224" s="131"/>
      <c r="C224" s="1">
        <v>22</v>
      </c>
      <c r="D224" s="5" t="s">
        <v>265</v>
      </c>
      <c r="E224" s="5">
        <v>116787150.117</v>
      </c>
      <c r="F224" s="5">
        <v>0</v>
      </c>
      <c r="G224" s="5">
        <v>156327.11540000001</v>
      </c>
      <c r="H224" s="5">
        <v>34047845.145599999</v>
      </c>
      <c r="I224" s="6">
        <f t="shared" si="22"/>
        <v>150991322.37799999</v>
      </c>
      <c r="J224" s="11"/>
      <c r="K224" s="18"/>
      <c r="L224" s="124" t="s">
        <v>837</v>
      </c>
      <c r="M224" s="125"/>
      <c r="N224" s="126"/>
      <c r="O224" s="14">
        <f>SUM(O206:O223)</f>
        <v>2275907053.4333</v>
      </c>
      <c r="P224" s="14">
        <f t="shared" ref="P224:S224" si="26">SUM(P206:P223)</f>
        <v>-47177126.820000023</v>
      </c>
      <c r="Q224" s="14">
        <f t="shared" si="26"/>
        <v>3046448.0403</v>
      </c>
      <c r="R224" s="14">
        <f t="shared" si="26"/>
        <v>582349412.09800005</v>
      </c>
      <c r="S224" s="14">
        <f t="shared" si="26"/>
        <v>2814125786.7515998</v>
      </c>
    </row>
    <row r="225" spans="1:19" ht="24.95" customHeight="1" x14ac:dyDescent="0.2">
      <c r="A225" s="134"/>
      <c r="B225" s="131"/>
      <c r="C225" s="1">
        <v>23</v>
      </c>
      <c r="D225" s="5" t="s">
        <v>266</v>
      </c>
      <c r="E225" s="5">
        <v>145132846.81819999</v>
      </c>
      <c r="F225" s="5">
        <v>0</v>
      </c>
      <c r="G225" s="5">
        <v>194269.6544</v>
      </c>
      <c r="H225" s="5">
        <v>41258675.123400003</v>
      </c>
      <c r="I225" s="6">
        <f t="shared" si="22"/>
        <v>186585791.59599999</v>
      </c>
      <c r="J225" s="11"/>
      <c r="K225" s="135">
        <v>29</v>
      </c>
      <c r="L225" s="130" t="s">
        <v>50</v>
      </c>
      <c r="M225" s="12">
        <v>1</v>
      </c>
      <c r="N225" s="5" t="s">
        <v>631</v>
      </c>
      <c r="O225" s="5">
        <v>89679023.366500005</v>
      </c>
      <c r="P225" s="5">
        <v>-2734288.18</v>
      </c>
      <c r="Q225" s="5">
        <v>120041.1434</v>
      </c>
      <c r="R225" s="5">
        <v>24615562.641800001</v>
      </c>
      <c r="S225" s="6">
        <f t="shared" si="23"/>
        <v>111680338.9717</v>
      </c>
    </row>
    <row r="226" spans="1:19" ht="24.95" customHeight="1" x14ac:dyDescent="0.2">
      <c r="A226" s="134"/>
      <c r="B226" s="131"/>
      <c r="C226" s="1">
        <v>24</v>
      </c>
      <c r="D226" s="5" t="s">
        <v>267</v>
      </c>
      <c r="E226" s="5">
        <v>119435828.06559999</v>
      </c>
      <c r="F226" s="5">
        <v>0</v>
      </c>
      <c r="G226" s="5">
        <v>159872.54130000001</v>
      </c>
      <c r="H226" s="5">
        <v>30558407.640099999</v>
      </c>
      <c r="I226" s="6">
        <f t="shared" si="22"/>
        <v>150154108.24699998</v>
      </c>
      <c r="J226" s="11"/>
      <c r="K226" s="136"/>
      <c r="L226" s="131"/>
      <c r="M226" s="12">
        <v>2</v>
      </c>
      <c r="N226" s="5" t="s">
        <v>632</v>
      </c>
      <c r="O226" s="5">
        <v>89930585.437900007</v>
      </c>
      <c r="P226" s="5">
        <v>-2734288.18</v>
      </c>
      <c r="Q226" s="5">
        <v>120377.8754</v>
      </c>
      <c r="R226" s="5">
        <v>24128978.965399999</v>
      </c>
      <c r="S226" s="6">
        <f t="shared" si="23"/>
        <v>111445654.0987</v>
      </c>
    </row>
    <row r="227" spans="1:19" ht="24.95" customHeight="1" x14ac:dyDescent="0.2">
      <c r="A227" s="134"/>
      <c r="B227" s="132"/>
      <c r="C227" s="1">
        <v>25</v>
      </c>
      <c r="D227" s="5" t="s">
        <v>268</v>
      </c>
      <c r="E227" s="5">
        <v>114699305.7013</v>
      </c>
      <c r="F227" s="5">
        <v>0</v>
      </c>
      <c r="G227" s="5">
        <v>153532.4013</v>
      </c>
      <c r="H227" s="5">
        <v>29230254.499600001</v>
      </c>
      <c r="I227" s="6">
        <f t="shared" si="22"/>
        <v>144083092.6022</v>
      </c>
      <c r="J227" s="11"/>
      <c r="K227" s="136"/>
      <c r="L227" s="131"/>
      <c r="M227" s="12">
        <v>3</v>
      </c>
      <c r="N227" s="5" t="s">
        <v>860</v>
      </c>
      <c r="O227" s="5">
        <v>112038403.45829999</v>
      </c>
      <c r="P227" s="5">
        <v>-2734288.18</v>
      </c>
      <c r="Q227" s="5">
        <v>149970.61240000001</v>
      </c>
      <c r="R227" s="5">
        <v>29394762.5185</v>
      </c>
      <c r="S227" s="6">
        <f t="shared" si="23"/>
        <v>138848848.40919998</v>
      </c>
    </row>
    <row r="228" spans="1:19" ht="24.95" customHeight="1" x14ac:dyDescent="0.2">
      <c r="A228" s="1"/>
      <c r="B228" s="124" t="s">
        <v>819</v>
      </c>
      <c r="C228" s="125"/>
      <c r="D228" s="126"/>
      <c r="E228" s="14">
        <f>SUM(E203:E227)</f>
        <v>2937250344.2165999</v>
      </c>
      <c r="F228" s="14">
        <f t="shared" ref="F228:I228" si="27">SUM(F203:F227)</f>
        <v>0</v>
      </c>
      <c r="G228" s="14">
        <f t="shared" si="27"/>
        <v>3931698.5908999997</v>
      </c>
      <c r="H228" s="14">
        <f t="shared" si="27"/>
        <v>806852922.11810005</v>
      </c>
      <c r="I228" s="14">
        <f t="shared" si="27"/>
        <v>3748034964.9256005</v>
      </c>
      <c r="J228" s="11"/>
      <c r="K228" s="136"/>
      <c r="L228" s="131"/>
      <c r="M228" s="12">
        <v>4</v>
      </c>
      <c r="N228" s="5" t="s">
        <v>861</v>
      </c>
      <c r="O228" s="5">
        <v>99039472.247099996</v>
      </c>
      <c r="P228" s="5">
        <v>-2734288.18</v>
      </c>
      <c r="Q228" s="5">
        <v>132570.7066</v>
      </c>
      <c r="R228" s="5">
        <v>24592953.312899999</v>
      </c>
      <c r="S228" s="6">
        <f t="shared" si="23"/>
        <v>121030708.08659998</v>
      </c>
    </row>
    <row r="229" spans="1:19" ht="24.95" customHeight="1" x14ac:dyDescent="0.2">
      <c r="A229" s="134">
        <v>11</v>
      </c>
      <c r="B229" s="130" t="s">
        <v>32</v>
      </c>
      <c r="C229" s="1">
        <v>1</v>
      </c>
      <c r="D229" s="5" t="s">
        <v>269</v>
      </c>
      <c r="E229" s="5">
        <v>130248743.24779999</v>
      </c>
      <c r="F229" s="5">
        <v>-3668766.7025000001</v>
      </c>
      <c r="G229" s="5">
        <v>174346.32399999999</v>
      </c>
      <c r="H229" s="5">
        <v>30470676.2212</v>
      </c>
      <c r="I229" s="6">
        <f t="shared" si="22"/>
        <v>157224999.0905</v>
      </c>
      <c r="J229" s="11"/>
      <c r="K229" s="136"/>
      <c r="L229" s="131"/>
      <c r="M229" s="12">
        <v>5</v>
      </c>
      <c r="N229" s="5" t="s">
        <v>862</v>
      </c>
      <c r="O229" s="5">
        <v>93722415.801300004</v>
      </c>
      <c r="P229" s="5">
        <v>-2734288.18</v>
      </c>
      <c r="Q229" s="5">
        <v>125453.4844</v>
      </c>
      <c r="R229" s="5">
        <v>24266309.7038</v>
      </c>
      <c r="S229" s="6">
        <f t="shared" si="23"/>
        <v>115379890.80950001</v>
      </c>
    </row>
    <row r="230" spans="1:19" ht="24.95" customHeight="1" x14ac:dyDescent="0.2">
      <c r="A230" s="134"/>
      <c r="B230" s="131"/>
      <c r="C230" s="1">
        <v>2</v>
      </c>
      <c r="D230" s="5" t="s">
        <v>270</v>
      </c>
      <c r="E230" s="5">
        <v>122303365.2492</v>
      </c>
      <c r="F230" s="5">
        <v>-3589312.9224999999</v>
      </c>
      <c r="G230" s="5">
        <v>163710.92430000001</v>
      </c>
      <c r="H230" s="5">
        <v>30785532.060600001</v>
      </c>
      <c r="I230" s="6">
        <f t="shared" si="22"/>
        <v>149663295.3116</v>
      </c>
      <c r="J230" s="11"/>
      <c r="K230" s="136"/>
      <c r="L230" s="131"/>
      <c r="M230" s="12">
        <v>6</v>
      </c>
      <c r="N230" s="5" t="s">
        <v>633</v>
      </c>
      <c r="O230" s="5">
        <v>106745228.22220001</v>
      </c>
      <c r="P230" s="5">
        <v>-2734288.18</v>
      </c>
      <c r="Q230" s="5">
        <v>142885.35680000001</v>
      </c>
      <c r="R230" s="5">
        <v>28684017.9745</v>
      </c>
      <c r="S230" s="6">
        <f t="shared" si="23"/>
        <v>132837843.3735</v>
      </c>
    </row>
    <row r="231" spans="1:19" ht="24.95" customHeight="1" x14ac:dyDescent="0.2">
      <c r="A231" s="134"/>
      <c r="B231" s="131"/>
      <c r="C231" s="1">
        <v>3</v>
      </c>
      <c r="D231" s="5" t="s">
        <v>847</v>
      </c>
      <c r="E231" s="5">
        <v>123356227.63420001</v>
      </c>
      <c r="F231" s="5">
        <v>-3599841.5463</v>
      </c>
      <c r="G231" s="5">
        <v>165120.24840000001</v>
      </c>
      <c r="H231" s="5">
        <v>30815226.934099998</v>
      </c>
      <c r="I231" s="6">
        <f t="shared" si="22"/>
        <v>150736733.27040002</v>
      </c>
      <c r="J231" s="11"/>
      <c r="K231" s="136"/>
      <c r="L231" s="131"/>
      <c r="M231" s="12">
        <v>7</v>
      </c>
      <c r="N231" s="5" t="s">
        <v>634</v>
      </c>
      <c r="O231" s="5">
        <v>89468361.083399996</v>
      </c>
      <c r="P231" s="5">
        <v>-2734288.18</v>
      </c>
      <c r="Q231" s="5">
        <v>119759.1584</v>
      </c>
      <c r="R231" s="5">
        <v>25107299.441500001</v>
      </c>
      <c r="S231" s="6">
        <f t="shared" si="23"/>
        <v>111961131.50329998</v>
      </c>
    </row>
    <row r="232" spans="1:19" ht="24.95" customHeight="1" x14ac:dyDescent="0.2">
      <c r="A232" s="134"/>
      <c r="B232" s="131"/>
      <c r="C232" s="1">
        <v>4</v>
      </c>
      <c r="D232" s="5" t="s">
        <v>32</v>
      </c>
      <c r="E232" s="5">
        <v>118949872.5103</v>
      </c>
      <c r="F232" s="5">
        <v>-3555777.9950999999</v>
      </c>
      <c r="G232" s="5">
        <v>159222.05850000001</v>
      </c>
      <c r="H232" s="5">
        <v>28867668.3618</v>
      </c>
      <c r="I232" s="6">
        <f t="shared" si="22"/>
        <v>144420984.9355</v>
      </c>
      <c r="J232" s="11"/>
      <c r="K232" s="136"/>
      <c r="L232" s="131"/>
      <c r="M232" s="12">
        <v>8</v>
      </c>
      <c r="N232" s="5" t="s">
        <v>635</v>
      </c>
      <c r="O232" s="5">
        <v>92917486.116099998</v>
      </c>
      <c r="P232" s="5">
        <v>-2734288.18</v>
      </c>
      <c r="Q232" s="5">
        <v>124376.03419999999</v>
      </c>
      <c r="R232" s="5">
        <v>24605127.5669</v>
      </c>
      <c r="S232" s="6">
        <f t="shared" si="23"/>
        <v>114912701.53719999</v>
      </c>
    </row>
    <row r="233" spans="1:19" ht="24.95" customHeight="1" x14ac:dyDescent="0.2">
      <c r="A233" s="134"/>
      <c r="B233" s="131"/>
      <c r="C233" s="1">
        <v>5</v>
      </c>
      <c r="D233" s="5" t="s">
        <v>271</v>
      </c>
      <c r="E233" s="5">
        <v>118563873.6261</v>
      </c>
      <c r="F233" s="5">
        <v>-3551918.0063</v>
      </c>
      <c r="G233" s="5">
        <v>158705.37419999999</v>
      </c>
      <c r="H233" s="5">
        <v>30077492.906399999</v>
      </c>
      <c r="I233" s="6">
        <f t="shared" si="22"/>
        <v>145248153.90040001</v>
      </c>
      <c r="J233" s="11"/>
      <c r="K233" s="136"/>
      <c r="L233" s="131"/>
      <c r="M233" s="12">
        <v>9</v>
      </c>
      <c r="N233" s="5" t="s">
        <v>636</v>
      </c>
      <c r="O233" s="5">
        <v>91388958.032399997</v>
      </c>
      <c r="P233" s="5">
        <v>-2734288.18</v>
      </c>
      <c r="Q233" s="5">
        <v>122330.001</v>
      </c>
      <c r="R233" s="5">
        <v>24502065.098999999</v>
      </c>
      <c r="S233" s="6">
        <f t="shared" si="23"/>
        <v>113279064.9524</v>
      </c>
    </row>
    <row r="234" spans="1:19" ht="24.95" customHeight="1" x14ac:dyDescent="0.2">
      <c r="A234" s="134"/>
      <c r="B234" s="131"/>
      <c r="C234" s="1">
        <v>6</v>
      </c>
      <c r="D234" s="5" t="s">
        <v>272</v>
      </c>
      <c r="E234" s="5">
        <v>123234338.86839999</v>
      </c>
      <c r="F234" s="5">
        <v>-3598622.6587</v>
      </c>
      <c r="G234" s="5">
        <v>164957.09239999999</v>
      </c>
      <c r="H234" s="5">
        <v>29277856.983899999</v>
      </c>
      <c r="I234" s="6">
        <f t="shared" si="22"/>
        <v>149078530.28599998</v>
      </c>
      <c r="J234" s="11"/>
      <c r="K234" s="136"/>
      <c r="L234" s="131"/>
      <c r="M234" s="12">
        <v>10</v>
      </c>
      <c r="N234" s="5" t="s">
        <v>637</v>
      </c>
      <c r="O234" s="5">
        <v>103744526.4919</v>
      </c>
      <c r="P234" s="5">
        <v>-2734288.18</v>
      </c>
      <c r="Q234" s="5">
        <v>138868.72440000001</v>
      </c>
      <c r="R234" s="5">
        <v>28251348.8517</v>
      </c>
      <c r="S234" s="6">
        <f t="shared" si="23"/>
        <v>129400455.88799998</v>
      </c>
    </row>
    <row r="235" spans="1:19" ht="24.95" customHeight="1" x14ac:dyDescent="0.2">
      <c r="A235" s="134"/>
      <c r="B235" s="131"/>
      <c r="C235" s="1">
        <v>7</v>
      </c>
      <c r="D235" s="5" t="s">
        <v>273</v>
      </c>
      <c r="E235" s="5">
        <v>143989937.00139999</v>
      </c>
      <c r="F235" s="5">
        <v>-3806178.64</v>
      </c>
      <c r="G235" s="5">
        <v>192739.79610000001</v>
      </c>
      <c r="H235" s="5">
        <v>34521095.622100003</v>
      </c>
      <c r="I235" s="6">
        <f t="shared" si="22"/>
        <v>174897593.77959999</v>
      </c>
      <c r="J235" s="11"/>
      <c r="K235" s="136"/>
      <c r="L235" s="131"/>
      <c r="M235" s="12">
        <v>11</v>
      </c>
      <c r="N235" s="5" t="s">
        <v>638</v>
      </c>
      <c r="O235" s="5">
        <v>109847880.9597</v>
      </c>
      <c r="P235" s="5">
        <v>-2734288.18</v>
      </c>
      <c r="Q235" s="5">
        <v>147038.4571</v>
      </c>
      <c r="R235" s="5">
        <v>30480912.1017</v>
      </c>
      <c r="S235" s="6">
        <f t="shared" si="23"/>
        <v>137741543.33849999</v>
      </c>
    </row>
    <row r="236" spans="1:19" ht="24.95" customHeight="1" x14ac:dyDescent="0.2">
      <c r="A236" s="134"/>
      <c r="B236" s="131"/>
      <c r="C236" s="1">
        <v>8</v>
      </c>
      <c r="D236" s="5" t="s">
        <v>274</v>
      </c>
      <c r="E236" s="5">
        <v>127542449.9233</v>
      </c>
      <c r="F236" s="5">
        <v>-3641703.7692</v>
      </c>
      <c r="G236" s="5">
        <v>170723.7763</v>
      </c>
      <c r="H236" s="5">
        <v>30427196.742600001</v>
      </c>
      <c r="I236" s="6">
        <f t="shared" si="22"/>
        <v>154498666.67300001</v>
      </c>
      <c r="J236" s="11"/>
      <c r="K236" s="136"/>
      <c r="L236" s="131"/>
      <c r="M236" s="12">
        <v>12</v>
      </c>
      <c r="N236" s="5" t="s">
        <v>639</v>
      </c>
      <c r="O236" s="5">
        <v>126958836.2617</v>
      </c>
      <c r="P236" s="5">
        <v>-2734288.18</v>
      </c>
      <c r="Q236" s="5">
        <v>169942.57180000001</v>
      </c>
      <c r="R236" s="5">
        <v>31822849.847199999</v>
      </c>
      <c r="S236" s="6">
        <f t="shared" si="23"/>
        <v>156217340.5007</v>
      </c>
    </row>
    <row r="237" spans="1:19" ht="24.95" customHeight="1" x14ac:dyDescent="0.2">
      <c r="A237" s="134"/>
      <c r="B237" s="131"/>
      <c r="C237" s="1">
        <v>9</v>
      </c>
      <c r="D237" s="5" t="s">
        <v>275</v>
      </c>
      <c r="E237" s="5">
        <v>115395360.25319999</v>
      </c>
      <c r="F237" s="5">
        <v>-3520232.8725000001</v>
      </c>
      <c r="G237" s="5">
        <v>154464.1151</v>
      </c>
      <c r="H237" s="5">
        <v>28486466.058800001</v>
      </c>
      <c r="I237" s="6">
        <f t="shared" si="22"/>
        <v>140516057.5546</v>
      </c>
      <c r="J237" s="11"/>
      <c r="K237" s="136"/>
      <c r="L237" s="131"/>
      <c r="M237" s="12">
        <v>13</v>
      </c>
      <c r="N237" s="5" t="s">
        <v>640</v>
      </c>
      <c r="O237" s="5">
        <v>118343948.1128</v>
      </c>
      <c r="P237" s="5">
        <v>-2734288.18</v>
      </c>
      <c r="Q237" s="5">
        <v>158410.98970000001</v>
      </c>
      <c r="R237" s="5">
        <v>29607457.6866</v>
      </c>
      <c r="S237" s="6">
        <f t="shared" si="23"/>
        <v>145375528.60909998</v>
      </c>
    </row>
    <row r="238" spans="1:19" ht="24.95" customHeight="1" x14ac:dyDescent="0.2">
      <c r="A238" s="134"/>
      <c r="B238" s="131"/>
      <c r="C238" s="1">
        <v>10</v>
      </c>
      <c r="D238" s="5" t="s">
        <v>276</v>
      </c>
      <c r="E238" s="5">
        <v>160283656.20280001</v>
      </c>
      <c r="F238" s="5">
        <v>-3969115.8319999999</v>
      </c>
      <c r="G238" s="5">
        <v>214549.9877</v>
      </c>
      <c r="H238" s="5">
        <v>35775108.1998</v>
      </c>
      <c r="I238" s="6">
        <f t="shared" si="22"/>
        <v>192304198.55830002</v>
      </c>
      <c r="J238" s="11"/>
      <c r="K238" s="136"/>
      <c r="L238" s="131"/>
      <c r="M238" s="12">
        <v>14</v>
      </c>
      <c r="N238" s="5" t="s">
        <v>641</v>
      </c>
      <c r="O238" s="5">
        <v>103159269.9825</v>
      </c>
      <c r="P238" s="5">
        <v>-2734288.18</v>
      </c>
      <c r="Q238" s="5">
        <v>138085.32089999999</v>
      </c>
      <c r="R238" s="5">
        <v>28425073.524</v>
      </c>
      <c r="S238" s="6">
        <f t="shared" si="23"/>
        <v>128988140.64739999</v>
      </c>
    </row>
    <row r="239" spans="1:19" ht="24.95" customHeight="1" x14ac:dyDescent="0.2">
      <c r="A239" s="134"/>
      <c r="B239" s="131"/>
      <c r="C239" s="1">
        <v>11</v>
      </c>
      <c r="D239" s="5" t="s">
        <v>277</v>
      </c>
      <c r="E239" s="5">
        <v>124345667.03489999</v>
      </c>
      <c r="F239" s="5">
        <v>-3609735.9402999999</v>
      </c>
      <c r="G239" s="5">
        <v>166444.67670000001</v>
      </c>
      <c r="H239" s="5">
        <v>30271185.931899998</v>
      </c>
      <c r="I239" s="6">
        <f t="shared" si="22"/>
        <v>151173561.70319998</v>
      </c>
      <c r="J239" s="11"/>
      <c r="K239" s="136"/>
      <c r="L239" s="131"/>
      <c r="M239" s="12">
        <v>15</v>
      </c>
      <c r="N239" s="5" t="s">
        <v>642</v>
      </c>
      <c r="O239" s="5">
        <v>81064747.071400002</v>
      </c>
      <c r="P239" s="5">
        <v>-2734288.18</v>
      </c>
      <c r="Q239" s="5">
        <v>108510.3803</v>
      </c>
      <c r="R239" s="5">
        <v>22094461.435800001</v>
      </c>
      <c r="S239" s="6">
        <f t="shared" si="23"/>
        <v>100533430.7075</v>
      </c>
    </row>
    <row r="240" spans="1:19" ht="24.95" customHeight="1" x14ac:dyDescent="0.2">
      <c r="A240" s="134"/>
      <c r="B240" s="131"/>
      <c r="C240" s="1">
        <v>12</v>
      </c>
      <c r="D240" s="5" t="s">
        <v>278</v>
      </c>
      <c r="E240" s="5">
        <v>137205891.93009999</v>
      </c>
      <c r="F240" s="5">
        <v>-3738338.1893000002</v>
      </c>
      <c r="G240" s="5">
        <v>183658.91519999999</v>
      </c>
      <c r="H240" s="5">
        <v>33344444.3094</v>
      </c>
      <c r="I240" s="6">
        <f t="shared" si="22"/>
        <v>166995656.96539998</v>
      </c>
      <c r="J240" s="11"/>
      <c r="K240" s="136"/>
      <c r="L240" s="131"/>
      <c r="M240" s="12">
        <v>16</v>
      </c>
      <c r="N240" s="5" t="s">
        <v>537</v>
      </c>
      <c r="O240" s="5">
        <v>104459598.7366</v>
      </c>
      <c r="P240" s="5">
        <v>-2734288.18</v>
      </c>
      <c r="Q240" s="5">
        <v>139825.8946</v>
      </c>
      <c r="R240" s="5">
        <v>25939335.6274</v>
      </c>
      <c r="S240" s="6">
        <f t="shared" si="23"/>
        <v>127804472.07859999</v>
      </c>
    </row>
    <row r="241" spans="1:19" ht="24.95" customHeight="1" x14ac:dyDescent="0.2">
      <c r="A241" s="134"/>
      <c r="B241" s="132"/>
      <c r="C241" s="1">
        <v>13</v>
      </c>
      <c r="D241" s="5" t="s">
        <v>279</v>
      </c>
      <c r="E241" s="5">
        <v>150274495.84549999</v>
      </c>
      <c r="F241" s="5">
        <v>-3869024.2285000002</v>
      </c>
      <c r="G241" s="5">
        <v>201152.08249999999</v>
      </c>
      <c r="H241" s="5">
        <v>35952633.300700001</v>
      </c>
      <c r="I241" s="6">
        <f t="shared" si="22"/>
        <v>182559257.0002</v>
      </c>
      <c r="J241" s="11"/>
      <c r="K241" s="136"/>
      <c r="L241" s="131"/>
      <c r="M241" s="12">
        <v>17</v>
      </c>
      <c r="N241" s="5" t="s">
        <v>643</v>
      </c>
      <c r="O241" s="5">
        <v>92095418.533899993</v>
      </c>
      <c r="P241" s="5">
        <v>-2734288.18</v>
      </c>
      <c r="Q241" s="5">
        <v>123275.64380000001</v>
      </c>
      <c r="R241" s="5">
        <v>23704232.769699998</v>
      </c>
      <c r="S241" s="6">
        <f t="shared" si="23"/>
        <v>113188638.7674</v>
      </c>
    </row>
    <row r="242" spans="1:19" ht="24.95" customHeight="1" x14ac:dyDescent="0.2">
      <c r="A242" s="1"/>
      <c r="B242" s="124" t="s">
        <v>820</v>
      </c>
      <c r="C242" s="125"/>
      <c r="D242" s="126"/>
      <c r="E242" s="14">
        <f>SUM(E229:E241)</f>
        <v>1695693879.3271999</v>
      </c>
      <c r="F242" s="14">
        <f t="shared" ref="F242:I242" si="28">SUM(F229:F241)</f>
        <v>-47718569.303200006</v>
      </c>
      <c r="G242" s="14">
        <f t="shared" si="28"/>
        <v>2269795.3713999996</v>
      </c>
      <c r="H242" s="14">
        <f t="shared" si="28"/>
        <v>409072583.63330007</v>
      </c>
      <c r="I242" s="14">
        <f t="shared" si="28"/>
        <v>2059317689.0287004</v>
      </c>
      <c r="J242" s="11"/>
      <c r="K242" s="136"/>
      <c r="L242" s="131"/>
      <c r="M242" s="12">
        <v>18</v>
      </c>
      <c r="N242" s="5" t="s">
        <v>863</v>
      </c>
      <c r="O242" s="5">
        <v>96010470.8539</v>
      </c>
      <c r="P242" s="5">
        <v>-2734288.18</v>
      </c>
      <c r="Q242" s="5">
        <v>128516.1933</v>
      </c>
      <c r="R242" s="5">
        <v>26573040.976599999</v>
      </c>
      <c r="S242" s="6">
        <f t="shared" si="23"/>
        <v>119977739.84379998</v>
      </c>
    </row>
    <row r="243" spans="1:19" ht="24.95" customHeight="1" x14ac:dyDescent="0.2">
      <c r="A243" s="130" t="s">
        <v>33</v>
      </c>
      <c r="B243" s="130" t="s">
        <v>33</v>
      </c>
      <c r="C243" s="1">
        <v>1</v>
      </c>
      <c r="D243" s="5" t="s">
        <v>280</v>
      </c>
      <c r="E243" s="5">
        <v>156016863.9249</v>
      </c>
      <c r="F243" s="5">
        <v>0</v>
      </c>
      <c r="G243" s="5">
        <v>208838.61170000001</v>
      </c>
      <c r="H243" s="5">
        <v>40466489.5352</v>
      </c>
      <c r="I243" s="6">
        <f t="shared" si="22"/>
        <v>196692192.07179999</v>
      </c>
      <c r="J243" s="11"/>
      <c r="K243" s="136"/>
      <c r="L243" s="131"/>
      <c r="M243" s="12">
        <v>19</v>
      </c>
      <c r="N243" s="5" t="s">
        <v>644</v>
      </c>
      <c r="O243" s="5">
        <v>101741757.39</v>
      </c>
      <c r="P243" s="5">
        <v>-2734288.18</v>
      </c>
      <c r="Q243" s="5">
        <v>136187.8891</v>
      </c>
      <c r="R243" s="5">
        <v>26377802.0141</v>
      </c>
      <c r="S243" s="6">
        <f t="shared" si="23"/>
        <v>125521459.11319999</v>
      </c>
    </row>
    <row r="244" spans="1:19" ht="24.95" customHeight="1" x14ac:dyDescent="0.2">
      <c r="A244" s="131"/>
      <c r="B244" s="131"/>
      <c r="C244" s="1">
        <v>2</v>
      </c>
      <c r="D244" s="5" t="s">
        <v>281</v>
      </c>
      <c r="E244" s="5">
        <v>148182071.70300001</v>
      </c>
      <c r="F244" s="5">
        <v>0</v>
      </c>
      <c r="G244" s="5">
        <v>198351.23809999999</v>
      </c>
      <c r="H244" s="5">
        <v>45477193.480400003</v>
      </c>
      <c r="I244" s="6">
        <f t="shared" si="22"/>
        <v>193857616.4215</v>
      </c>
      <c r="J244" s="11"/>
      <c r="K244" s="136"/>
      <c r="L244" s="131"/>
      <c r="M244" s="12">
        <v>20</v>
      </c>
      <c r="N244" s="5" t="s">
        <v>541</v>
      </c>
      <c r="O244" s="5">
        <v>100688503.936</v>
      </c>
      <c r="P244" s="5">
        <v>-2734288.18</v>
      </c>
      <c r="Q244" s="5">
        <v>134778.0416</v>
      </c>
      <c r="R244" s="5">
        <v>27404690.678199999</v>
      </c>
      <c r="S244" s="6">
        <f t="shared" si="23"/>
        <v>125493684.47580001</v>
      </c>
    </row>
    <row r="245" spans="1:19" ht="24.95" customHeight="1" x14ac:dyDescent="0.2">
      <c r="A245" s="131"/>
      <c r="B245" s="131"/>
      <c r="C245" s="1">
        <v>3</v>
      </c>
      <c r="D245" s="5" t="s">
        <v>282</v>
      </c>
      <c r="E245" s="5">
        <v>98054790.940500006</v>
      </c>
      <c r="F245" s="5">
        <v>0</v>
      </c>
      <c r="G245" s="5">
        <v>131252.64730000001</v>
      </c>
      <c r="H245" s="5">
        <v>30366367.6851</v>
      </c>
      <c r="I245" s="6">
        <f t="shared" si="22"/>
        <v>128552411.27290002</v>
      </c>
      <c r="J245" s="11"/>
      <c r="K245" s="136"/>
      <c r="L245" s="131"/>
      <c r="M245" s="12">
        <v>21</v>
      </c>
      <c r="N245" s="5" t="s">
        <v>645</v>
      </c>
      <c r="O245" s="5">
        <v>108941166.5068</v>
      </c>
      <c r="P245" s="5">
        <v>-2734288.18</v>
      </c>
      <c r="Q245" s="5">
        <v>145824.76149999999</v>
      </c>
      <c r="R245" s="5">
        <v>28957197.928399999</v>
      </c>
      <c r="S245" s="6">
        <f t="shared" si="23"/>
        <v>135309901.0167</v>
      </c>
    </row>
    <row r="246" spans="1:19" ht="24.95" customHeight="1" x14ac:dyDescent="0.2">
      <c r="A246" s="131"/>
      <c r="B246" s="131"/>
      <c r="C246" s="1">
        <v>4</v>
      </c>
      <c r="D246" s="5" t="s">
        <v>283</v>
      </c>
      <c r="E246" s="5">
        <v>100950296.3028</v>
      </c>
      <c r="F246" s="5">
        <v>0</v>
      </c>
      <c r="G246" s="5">
        <v>135128.4675</v>
      </c>
      <c r="H246" s="5">
        <v>31270483.1844</v>
      </c>
      <c r="I246" s="6">
        <f t="shared" si="22"/>
        <v>132355907.95469999</v>
      </c>
      <c r="J246" s="11"/>
      <c r="K246" s="136"/>
      <c r="L246" s="131"/>
      <c r="M246" s="12">
        <v>22</v>
      </c>
      <c r="N246" s="5" t="s">
        <v>646</v>
      </c>
      <c r="O246" s="5">
        <v>98882177.030699998</v>
      </c>
      <c r="P246" s="5">
        <v>-2734288.18</v>
      </c>
      <c r="Q246" s="5">
        <v>132360.1568</v>
      </c>
      <c r="R246" s="5">
        <v>26353453.506000001</v>
      </c>
      <c r="S246" s="6">
        <f t="shared" si="23"/>
        <v>122633702.51349999</v>
      </c>
    </row>
    <row r="247" spans="1:19" ht="24.95" customHeight="1" x14ac:dyDescent="0.2">
      <c r="A247" s="131"/>
      <c r="B247" s="131"/>
      <c r="C247" s="1">
        <v>5</v>
      </c>
      <c r="D247" s="5" t="s">
        <v>284</v>
      </c>
      <c r="E247" s="5">
        <v>120872322.7993</v>
      </c>
      <c r="F247" s="5">
        <v>0</v>
      </c>
      <c r="G247" s="5">
        <v>161795.38190000001</v>
      </c>
      <c r="H247" s="5">
        <v>34386512.486000001</v>
      </c>
      <c r="I247" s="6">
        <f t="shared" si="22"/>
        <v>155420630.6672</v>
      </c>
      <c r="J247" s="11"/>
      <c r="K247" s="136"/>
      <c r="L247" s="131"/>
      <c r="M247" s="12">
        <v>23</v>
      </c>
      <c r="N247" s="5" t="s">
        <v>647</v>
      </c>
      <c r="O247" s="5">
        <v>121589512.8661</v>
      </c>
      <c r="P247" s="5">
        <v>-2734288.18</v>
      </c>
      <c r="Q247" s="5">
        <v>162755.38699999999</v>
      </c>
      <c r="R247" s="5">
        <v>32034772.046799999</v>
      </c>
      <c r="S247" s="6">
        <f t="shared" si="23"/>
        <v>151052752.11989999</v>
      </c>
    </row>
    <row r="248" spans="1:19" ht="24.95" customHeight="1" x14ac:dyDescent="0.2">
      <c r="A248" s="131"/>
      <c r="B248" s="131"/>
      <c r="C248" s="1">
        <v>6</v>
      </c>
      <c r="D248" s="5" t="s">
        <v>285</v>
      </c>
      <c r="E248" s="5">
        <v>102737104.5915</v>
      </c>
      <c r="F248" s="5">
        <v>0</v>
      </c>
      <c r="G248" s="5">
        <v>137520.2254</v>
      </c>
      <c r="H248" s="5">
        <v>31688916.8039</v>
      </c>
      <c r="I248" s="6">
        <f t="shared" si="22"/>
        <v>134563541.62079999</v>
      </c>
      <c r="J248" s="11"/>
      <c r="K248" s="136"/>
      <c r="L248" s="131"/>
      <c r="M248" s="12">
        <v>24</v>
      </c>
      <c r="N248" s="5" t="s">
        <v>864</v>
      </c>
      <c r="O248" s="5">
        <v>100829745.6693</v>
      </c>
      <c r="P248" s="5">
        <v>-2734288.18</v>
      </c>
      <c r="Q248" s="5">
        <v>134967.10269999999</v>
      </c>
      <c r="R248" s="5">
        <v>27212350.347600002</v>
      </c>
      <c r="S248" s="6">
        <f t="shared" si="23"/>
        <v>125442774.93959999</v>
      </c>
    </row>
    <row r="249" spans="1:19" ht="24.95" customHeight="1" x14ac:dyDescent="0.2">
      <c r="A249" s="131"/>
      <c r="B249" s="131"/>
      <c r="C249" s="1">
        <v>7</v>
      </c>
      <c r="D249" s="5" t="s">
        <v>286</v>
      </c>
      <c r="E249" s="5">
        <v>102831600.4259</v>
      </c>
      <c r="F249" s="5">
        <v>0</v>
      </c>
      <c r="G249" s="5">
        <v>137646.71410000001</v>
      </c>
      <c r="H249" s="5">
        <v>29674882.939800002</v>
      </c>
      <c r="I249" s="6">
        <f t="shared" si="22"/>
        <v>132644130.07980001</v>
      </c>
      <c r="J249" s="11"/>
      <c r="K249" s="136"/>
      <c r="L249" s="131"/>
      <c r="M249" s="12">
        <v>25</v>
      </c>
      <c r="N249" s="5" t="s">
        <v>865</v>
      </c>
      <c r="O249" s="5">
        <v>132841935.2317</v>
      </c>
      <c r="P249" s="5">
        <v>-2734288.18</v>
      </c>
      <c r="Q249" s="5">
        <v>177817.47839999999</v>
      </c>
      <c r="R249" s="5">
        <v>28345973.079999998</v>
      </c>
      <c r="S249" s="6">
        <f t="shared" si="23"/>
        <v>158631437.6101</v>
      </c>
    </row>
    <row r="250" spans="1:19" ht="24.95" customHeight="1" x14ac:dyDescent="0.2">
      <c r="A250" s="131"/>
      <c r="B250" s="131"/>
      <c r="C250" s="1">
        <v>8</v>
      </c>
      <c r="D250" s="5" t="s">
        <v>287</v>
      </c>
      <c r="E250" s="5">
        <v>119293229.352</v>
      </c>
      <c r="F250" s="5">
        <v>0</v>
      </c>
      <c r="G250" s="5">
        <v>159681.6637</v>
      </c>
      <c r="H250" s="5">
        <v>32987117.4146</v>
      </c>
      <c r="I250" s="6">
        <f t="shared" si="22"/>
        <v>152440028.4303</v>
      </c>
      <c r="J250" s="11"/>
      <c r="K250" s="136"/>
      <c r="L250" s="131"/>
      <c r="M250" s="12">
        <v>26</v>
      </c>
      <c r="N250" s="5" t="s">
        <v>648</v>
      </c>
      <c r="O250" s="5">
        <v>90927207.250400007</v>
      </c>
      <c r="P250" s="5">
        <v>-2734288.18</v>
      </c>
      <c r="Q250" s="5">
        <v>121711.9179</v>
      </c>
      <c r="R250" s="5">
        <v>24641070.602600001</v>
      </c>
      <c r="S250" s="6">
        <f t="shared" si="23"/>
        <v>112955701.5909</v>
      </c>
    </row>
    <row r="251" spans="1:19" ht="24.95" customHeight="1" x14ac:dyDescent="0.2">
      <c r="A251" s="131"/>
      <c r="B251" s="131"/>
      <c r="C251" s="1">
        <v>9</v>
      </c>
      <c r="D251" s="5" t="s">
        <v>288</v>
      </c>
      <c r="E251" s="5">
        <v>131296841.1055</v>
      </c>
      <c r="F251" s="5">
        <v>0</v>
      </c>
      <c r="G251" s="5">
        <v>175749.27050000001</v>
      </c>
      <c r="H251" s="5">
        <v>36311719.385600001</v>
      </c>
      <c r="I251" s="6">
        <f t="shared" si="22"/>
        <v>167784309.76160002</v>
      </c>
      <c r="J251" s="11"/>
      <c r="K251" s="136"/>
      <c r="L251" s="131"/>
      <c r="M251" s="12">
        <v>27</v>
      </c>
      <c r="N251" s="5" t="s">
        <v>649</v>
      </c>
      <c r="O251" s="5">
        <v>109980792.6557</v>
      </c>
      <c r="P251" s="5">
        <v>-2734288.18</v>
      </c>
      <c r="Q251" s="5">
        <v>147216.36799999999</v>
      </c>
      <c r="R251" s="5">
        <v>28194664.4943</v>
      </c>
      <c r="S251" s="6">
        <f t="shared" si="23"/>
        <v>135588385.338</v>
      </c>
    </row>
    <row r="252" spans="1:19" ht="24.95" customHeight="1" x14ac:dyDescent="0.2">
      <c r="A252" s="131"/>
      <c r="B252" s="131"/>
      <c r="C252" s="1">
        <v>10</v>
      </c>
      <c r="D252" s="5" t="s">
        <v>289</v>
      </c>
      <c r="E252" s="5">
        <v>95537718.982299998</v>
      </c>
      <c r="F252" s="5">
        <v>0</v>
      </c>
      <c r="G252" s="5">
        <v>127883.3845</v>
      </c>
      <c r="H252" s="5">
        <v>28068654.378199998</v>
      </c>
      <c r="I252" s="6">
        <f t="shared" si="22"/>
        <v>123734256.74499999</v>
      </c>
      <c r="J252" s="11"/>
      <c r="K252" s="136"/>
      <c r="L252" s="131"/>
      <c r="M252" s="12">
        <v>28</v>
      </c>
      <c r="N252" s="5" t="s">
        <v>650</v>
      </c>
      <c r="O252" s="5">
        <v>110333430.10879999</v>
      </c>
      <c r="P252" s="5">
        <v>-2734288.18</v>
      </c>
      <c r="Q252" s="5">
        <v>147688.3959</v>
      </c>
      <c r="R252" s="5">
        <v>29280427.593199998</v>
      </c>
      <c r="S252" s="6">
        <f t="shared" si="23"/>
        <v>137027257.91789997</v>
      </c>
    </row>
    <row r="253" spans="1:19" ht="24.95" customHeight="1" x14ac:dyDescent="0.2">
      <c r="A253" s="131"/>
      <c r="B253" s="131"/>
      <c r="C253" s="1">
        <v>11</v>
      </c>
      <c r="D253" s="5" t="s">
        <v>290</v>
      </c>
      <c r="E253" s="5">
        <v>163932071.09509999</v>
      </c>
      <c r="F253" s="5">
        <v>0</v>
      </c>
      <c r="G253" s="5">
        <v>219433.62580000001</v>
      </c>
      <c r="H253" s="5">
        <v>47487362.501999997</v>
      </c>
      <c r="I253" s="6">
        <f t="shared" si="22"/>
        <v>211638867.2229</v>
      </c>
      <c r="J253" s="11"/>
      <c r="K253" s="136"/>
      <c r="L253" s="131"/>
      <c r="M253" s="12">
        <v>29</v>
      </c>
      <c r="N253" s="5" t="s">
        <v>651</v>
      </c>
      <c r="O253" s="5">
        <v>97228642.354699999</v>
      </c>
      <c r="P253" s="5">
        <v>-2734288.18</v>
      </c>
      <c r="Q253" s="5">
        <v>130146.7942</v>
      </c>
      <c r="R253" s="5">
        <v>26347012.101799998</v>
      </c>
      <c r="S253" s="6">
        <f t="shared" si="23"/>
        <v>120971513.07069999</v>
      </c>
    </row>
    <row r="254" spans="1:19" ht="24.95" customHeight="1" x14ac:dyDescent="0.2">
      <c r="A254" s="131"/>
      <c r="B254" s="131"/>
      <c r="C254" s="1">
        <v>12</v>
      </c>
      <c r="D254" s="5" t="s">
        <v>291</v>
      </c>
      <c r="E254" s="5">
        <v>168712181.6568</v>
      </c>
      <c r="F254" s="5">
        <v>0</v>
      </c>
      <c r="G254" s="5">
        <v>225832.11139999999</v>
      </c>
      <c r="H254" s="5">
        <v>47716998.563199997</v>
      </c>
      <c r="I254" s="6">
        <f t="shared" si="22"/>
        <v>216655012.33140001</v>
      </c>
      <c r="J254" s="11"/>
      <c r="K254" s="137"/>
      <c r="L254" s="132"/>
      <c r="M254" s="12">
        <v>30</v>
      </c>
      <c r="N254" s="5" t="s">
        <v>652</v>
      </c>
      <c r="O254" s="5">
        <v>108174144.3585</v>
      </c>
      <c r="P254" s="5">
        <v>-2734288.18</v>
      </c>
      <c r="Q254" s="5">
        <v>144798.05300000001</v>
      </c>
      <c r="R254" s="5">
        <v>29800699.8138</v>
      </c>
      <c r="S254" s="6">
        <f t="shared" si="23"/>
        <v>135385354.04530001</v>
      </c>
    </row>
    <row r="255" spans="1:19" ht="24.95" customHeight="1" x14ac:dyDescent="0.2">
      <c r="A255" s="131"/>
      <c r="B255" s="131"/>
      <c r="C255" s="1">
        <v>13</v>
      </c>
      <c r="D255" s="5" t="s">
        <v>292</v>
      </c>
      <c r="E255" s="5">
        <v>132237834.44059999</v>
      </c>
      <c r="F255" s="5">
        <v>0</v>
      </c>
      <c r="G255" s="5">
        <v>177008.85060000001</v>
      </c>
      <c r="H255" s="5">
        <v>35352465.465999998</v>
      </c>
      <c r="I255" s="6">
        <f t="shared" si="22"/>
        <v>167767308.7572</v>
      </c>
      <c r="J255" s="11"/>
      <c r="K255" s="18"/>
      <c r="L255" s="124" t="s">
        <v>838</v>
      </c>
      <c r="M255" s="125"/>
      <c r="N255" s="126"/>
      <c r="O255" s="14">
        <f>SUM(O225:O254)</f>
        <v>3082773646.1283002</v>
      </c>
      <c r="P255" s="14">
        <f t="shared" ref="P255:S255" si="29">SUM(P225:P254)</f>
        <v>-82028645.400000036</v>
      </c>
      <c r="Q255" s="14">
        <f t="shared" si="29"/>
        <v>4126490.8945999993</v>
      </c>
      <c r="R255" s="14">
        <f t="shared" si="29"/>
        <v>811745904.25179994</v>
      </c>
      <c r="S255" s="14">
        <f t="shared" si="29"/>
        <v>3816617395.8746996</v>
      </c>
    </row>
    <row r="256" spans="1:19" ht="24.95" customHeight="1" x14ac:dyDescent="0.2">
      <c r="A256" s="131"/>
      <c r="B256" s="131"/>
      <c r="C256" s="1">
        <v>14</v>
      </c>
      <c r="D256" s="5" t="s">
        <v>293</v>
      </c>
      <c r="E256" s="5">
        <v>126111944.72679999</v>
      </c>
      <c r="F256" s="5">
        <v>0</v>
      </c>
      <c r="G256" s="5">
        <v>168808.95300000001</v>
      </c>
      <c r="H256" s="5">
        <v>33492960.889699999</v>
      </c>
      <c r="I256" s="6">
        <f t="shared" si="22"/>
        <v>159773714.5695</v>
      </c>
      <c r="J256" s="11"/>
      <c r="K256" s="135">
        <v>30</v>
      </c>
      <c r="L256" s="130" t="s">
        <v>51</v>
      </c>
      <c r="M256" s="12">
        <v>1</v>
      </c>
      <c r="N256" s="5" t="s">
        <v>653</v>
      </c>
      <c r="O256" s="5">
        <v>106463922.4014</v>
      </c>
      <c r="P256" s="5">
        <v>-2536017.62</v>
      </c>
      <c r="Q256" s="5">
        <v>142508.81080000001</v>
      </c>
      <c r="R256" s="5">
        <v>32168577.044100001</v>
      </c>
      <c r="S256" s="6">
        <f t="shared" si="23"/>
        <v>136238990.6363</v>
      </c>
    </row>
    <row r="257" spans="1:19" ht="24.95" customHeight="1" x14ac:dyDescent="0.2">
      <c r="A257" s="131"/>
      <c r="B257" s="131"/>
      <c r="C257" s="1">
        <v>15</v>
      </c>
      <c r="D257" s="5" t="s">
        <v>294</v>
      </c>
      <c r="E257" s="5">
        <v>137640811.1568</v>
      </c>
      <c r="F257" s="5">
        <v>0</v>
      </c>
      <c r="G257" s="5">
        <v>184241.08259999999</v>
      </c>
      <c r="H257" s="5">
        <v>32301752.003400002</v>
      </c>
      <c r="I257" s="6">
        <f t="shared" si="22"/>
        <v>170126804.2428</v>
      </c>
      <c r="J257" s="11"/>
      <c r="K257" s="136"/>
      <c r="L257" s="131"/>
      <c r="M257" s="12">
        <v>2</v>
      </c>
      <c r="N257" s="5" t="s">
        <v>654</v>
      </c>
      <c r="O257" s="5">
        <v>123636374.1779</v>
      </c>
      <c r="P257" s="5">
        <v>-2536017.62</v>
      </c>
      <c r="Q257" s="5">
        <v>165495.24249999999</v>
      </c>
      <c r="R257" s="5">
        <v>37140439.321699999</v>
      </c>
      <c r="S257" s="6">
        <f t="shared" si="23"/>
        <v>158406291.1221</v>
      </c>
    </row>
    <row r="258" spans="1:19" ht="24.95" customHeight="1" x14ac:dyDescent="0.2">
      <c r="A258" s="131"/>
      <c r="B258" s="131"/>
      <c r="C258" s="1">
        <v>16</v>
      </c>
      <c r="D258" s="5" t="s">
        <v>295</v>
      </c>
      <c r="E258" s="5">
        <v>120739584.02779999</v>
      </c>
      <c r="F258" s="5">
        <v>0</v>
      </c>
      <c r="G258" s="5">
        <v>161617.70250000001</v>
      </c>
      <c r="H258" s="5">
        <v>33527486.816399999</v>
      </c>
      <c r="I258" s="6">
        <f t="shared" si="22"/>
        <v>154428688.5467</v>
      </c>
      <c r="J258" s="11"/>
      <c r="K258" s="136"/>
      <c r="L258" s="131"/>
      <c r="M258" s="12">
        <v>3</v>
      </c>
      <c r="N258" s="5" t="s">
        <v>655</v>
      </c>
      <c r="O258" s="5">
        <v>123155338.3406</v>
      </c>
      <c r="P258" s="5">
        <v>-2536017.62</v>
      </c>
      <c r="Q258" s="5">
        <v>164851.34510000001</v>
      </c>
      <c r="R258" s="5">
        <v>34457143.556999996</v>
      </c>
      <c r="S258" s="6">
        <f t="shared" si="23"/>
        <v>155241315.62269998</v>
      </c>
    </row>
    <row r="259" spans="1:19" ht="24.95" customHeight="1" x14ac:dyDescent="0.2">
      <c r="A259" s="131"/>
      <c r="B259" s="131"/>
      <c r="C259" s="1">
        <v>17</v>
      </c>
      <c r="D259" s="5" t="s">
        <v>296</v>
      </c>
      <c r="E259" s="5">
        <v>99022853.785099998</v>
      </c>
      <c r="F259" s="5">
        <v>0</v>
      </c>
      <c r="G259" s="5">
        <v>132548.46170000001</v>
      </c>
      <c r="H259" s="5">
        <v>29856079.641100001</v>
      </c>
      <c r="I259" s="6">
        <f t="shared" si="22"/>
        <v>129011481.88790001</v>
      </c>
      <c r="J259" s="11"/>
      <c r="K259" s="136"/>
      <c r="L259" s="131"/>
      <c r="M259" s="12">
        <v>4</v>
      </c>
      <c r="N259" s="5" t="s">
        <v>866</v>
      </c>
      <c r="O259" s="5">
        <v>131946455.1321</v>
      </c>
      <c r="P259" s="5">
        <v>-2536017.62</v>
      </c>
      <c r="Q259" s="5">
        <v>176618.82060000001</v>
      </c>
      <c r="R259" s="5">
        <v>30662512.318500001</v>
      </c>
      <c r="S259" s="6">
        <f t="shared" si="23"/>
        <v>160249568.6512</v>
      </c>
    </row>
    <row r="260" spans="1:19" ht="24.95" customHeight="1" x14ac:dyDescent="0.2">
      <c r="A260" s="132"/>
      <c r="B260" s="132"/>
      <c r="C260" s="1">
        <v>18</v>
      </c>
      <c r="D260" s="5" t="s">
        <v>297</v>
      </c>
      <c r="E260" s="5">
        <v>123223951.4958</v>
      </c>
      <c r="F260" s="5">
        <v>0</v>
      </c>
      <c r="G260" s="5">
        <v>164943.1882</v>
      </c>
      <c r="H260" s="5">
        <v>31364978.584600002</v>
      </c>
      <c r="I260" s="6">
        <f t="shared" si="22"/>
        <v>154753873.26859999</v>
      </c>
      <c r="J260" s="11"/>
      <c r="K260" s="136"/>
      <c r="L260" s="131"/>
      <c r="M260" s="12">
        <v>5</v>
      </c>
      <c r="N260" s="5" t="s">
        <v>656</v>
      </c>
      <c r="O260" s="5">
        <v>133872915.0166</v>
      </c>
      <c r="P260" s="5">
        <v>-2536017.62</v>
      </c>
      <c r="Q260" s="5">
        <v>179197.51120000001</v>
      </c>
      <c r="R260" s="5">
        <v>41663206.895599999</v>
      </c>
      <c r="S260" s="6">
        <f t="shared" si="23"/>
        <v>173179301.80339998</v>
      </c>
    </row>
    <row r="261" spans="1:19" ht="24.95" customHeight="1" x14ac:dyDescent="0.2">
      <c r="A261" s="1"/>
      <c r="B261" s="124" t="s">
        <v>821</v>
      </c>
      <c r="C261" s="125"/>
      <c r="D261" s="126"/>
      <c r="E261" s="14">
        <f>SUM(E243:E260)</f>
        <v>2247394072.5124998</v>
      </c>
      <c r="F261" s="14">
        <f t="shared" ref="F261:I261" si="30">SUM(F243:F260)</f>
        <v>0</v>
      </c>
      <c r="G261" s="14">
        <f t="shared" si="30"/>
        <v>3008281.5805000002</v>
      </c>
      <c r="H261" s="14">
        <f t="shared" si="30"/>
        <v>631798421.75960004</v>
      </c>
      <c r="I261" s="14">
        <f t="shared" si="30"/>
        <v>2882200775.8525996</v>
      </c>
      <c r="J261" s="11"/>
      <c r="K261" s="136"/>
      <c r="L261" s="131"/>
      <c r="M261" s="12">
        <v>6</v>
      </c>
      <c r="N261" s="5" t="s">
        <v>657</v>
      </c>
      <c r="O261" s="5">
        <v>137594106.61300001</v>
      </c>
      <c r="P261" s="5">
        <v>-2536017.62</v>
      </c>
      <c r="Q261" s="5">
        <v>184178.5656</v>
      </c>
      <c r="R261" s="5">
        <v>43287857.873400003</v>
      </c>
      <c r="S261" s="6">
        <f t="shared" si="23"/>
        <v>178530125.43200001</v>
      </c>
    </row>
    <row r="262" spans="1:19" ht="24.95" customHeight="1" x14ac:dyDescent="0.2">
      <c r="A262" s="134">
        <v>13</v>
      </c>
      <c r="B262" s="130" t="s">
        <v>34</v>
      </c>
      <c r="C262" s="1">
        <v>1</v>
      </c>
      <c r="D262" s="5" t="s">
        <v>298</v>
      </c>
      <c r="E262" s="5">
        <v>144790764.98679999</v>
      </c>
      <c r="F262" s="5">
        <v>0</v>
      </c>
      <c r="G262" s="5">
        <v>193811.75589999999</v>
      </c>
      <c r="H262" s="5">
        <v>39946878.097599998</v>
      </c>
      <c r="I262" s="6">
        <f t="shared" si="22"/>
        <v>184931454.84029996</v>
      </c>
      <c r="J262" s="11"/>
      <c r="K262" s="136"/>
      <c r="L262" s="131"/>
      <c r="M262" s="12">
        <v>7</v>
      </c>
      <c r="N262" s="5" t="s">
        <v>658</v>
      </c>
      <c r="O262" s="5">
        <v>149171321.76320001</v>
      </c>
      <c r="P262" s="5">
        <v>-2536017.62</v>
      </c>
      <c r="Q262" s="5">
        <v>199675.413</v>
      </c>
      <c r="R262" s="5">
        <v>44808286.930399999</v>
      </c>
      <c r="S262" s="6">
        <f t="shared" si="23"/>
        <v>191643266.48659998</v>
      </c>
    </row>
    <row r="263" spans="1:19" ht="24.95" customHeight="1" x14ac:dyDescent="0.2">
      <c r="A263" s="134"/>
      <c r="B263" s="131"/>
      <c r="C263" s="1">
        <v>2</v>
      </c>
      <c r="D263" s="5" t="s">
        <v>299</v>
      </c>
      <c r="E263" s="5">
        <v>110175988.13349999</v>
      </c>
      <c r="F263" s="5">
        <v>0</v>
      </c>
      <c r="G263" s="5">
        <v>147477.64970000001</v>
      </c>
      <c r="H263" s="5">
        <v>29613062.101500001</v>
      </c>
      <c r="I263" s="6">
        <f t="shared" si="22"/>
        <v>139936527.8847</v>
      </c>
      <c r="J263" s="11"/>
      <c r="K263" s="136"/>
      <c r="L263" s="131"/>
      <c r="M263" s="12">
        <v>8</v>
      </c>
      <c r="N263" s="5" t="s">
        <v>659</v>
      </c>
      <c r="O263" s="5">
        <v>109784618.42039999</v>
      </c>
      <c r="P263" s="5">
        <v>-2536017.62</v>
      </c>
      <c r="Q263" s="5">
        <v>146953.77609999999</v>
      </c>
      <c r="R263" s="5">
        <v>33370607.489599999</v>
      </c>
      <c r="S263" s="6">
        <f t="shared" si="23"/>
        <v>140766162.06609997</v>
      </c>
    </row>
    <row r="264" spans="1:19" ht="24.95" customHeight="1" x14ac:dyDescent="0.2">
      <c r="A264" s="134"/>
      <c r="B264" s="131"/>
      <c r="C264" s="1">
        <v>3</v>
      </c>
      <c r="D264" s="5" t="s">
        <v>300</v>
      </c>
      <c r="E264" s="5">
        <v>105051255.54709999</v>
      </c>
      <c r="F264" s="5">
        <v>0</v>
      </c>
      <c r="G264" s="5">
        <v>140617.86540000001</v>
      </c>
      <c r="H264" s="5">
        <v>25667573.175700001</v>
      </c>
      <c r="I264" s="6">
        <f t="shared" si="22"/>
        <v>130859446.5882</v>
      </c>
      <c r="J264" s="11"/>
      <c r="K264" s="136"/>
      <c r="L264" s="131"/>
      <c r="M264" s="12">
        <v>9</v>
      </c>
      <c r="N264" s="5" t="s">
        <v>660</v>
      </c>
      <c r="O264" s="5">
        <v>130291173.067</v>
      </c>
      <c r="P264" s="5">
        <v>-2536017.62</v>
      </c>
      <c r="Q264" s="5">
        <v>174403.11910000001</v>
      </c>
      <c r="R264" s="5">
        <v>40663050.059100002</v>
      </c>
      <c r="S264" s="6">
        <f t="shared" si="23"/>
        <v>168592608.6252</v>
      </c>
    </row>
    <row r="265" spans="1:19" ht="24.95" customHeight="1" x14ac:dyDescent="0.2">
      <c r="A265" s="134"/>
      <c r="B265" s="131"/>
      <c r="C265" s="1">
        <v>4</v>
      </c>
      <c r="D265" s="5" t="s">
        <v>301</v>
      </c>
      <c r="E265" s="5">
        <v>108471124.44580001</v>
      </c>
      <c r="F265" s="5">
        <v>0</v>
      </c>
      <c r="G265" s="5">
        <v>145195.57990000001</v>
      </c>
      <c r="H265" s="5">
        <v>28953591.135299999</v>
      </c>
      <c r="I265" s="6">
        <f t="shared" ref="I265:I328" si="31">E265+F265+G265+H265</f>
        <v>137569911.16100001</v>
      </c>
      <c r="J265" s="11"/>
      <c r="K265" s="136"/>
      <c r="L265" s="131"/>
      <c r="M265" s="12">
        <v>10</v>
      </c>
      <c r="N265" s="5" t="s">
        <v>661</v>
      </c>
      <c r="O265" s="5">
        <v>136408871.04370001</v>
      </c>
      <c r="P265" s="5">
        <v>-2536017.62</v>
      </c>
      <c r="Q265" s="5">
        <v>182592.0515</v>
      </c>
      <c r="R265" s="5">
        <v>41728393.906599998</v>
      </c>
      <c r="S265" s="6">
        <f t="shared" ref="S265:S328" si="32">O265+P265+Q265+R265</f>
        <v>175783839.3818</v>
      </c>
    </row>
    <row r="266" spans="1:19" ht="24.95" customHeight="1" x14ac:dyDescent="0.2">
      <c r="A266" s="134"/>
      <c r="B266" s="131"/>
      <c r="C266" s="1">
        <v>5</v>
      </c>
      <c r="D266" s="5" t="s">
        <v>302</v>
      </c>
      <c r="E266" s="5">
        <v>114892058.6557</v>
      </c>
      <c r="F266" s="5">
        <v>0</v>
      </c>
      <c r="G266" s="5">
        <v>153790.4135</v>
      </c>
      <c r="H266" s="5">
        <v>30713511.6021</v>
      </c>
      <c r="I266" s="6">
        <f t="shared" si="31"/>
        <v>145759360.67129999</v>
      </c>
      <c r="J266" s="11"/>
      <c r="K266" s="136"/>
      <c r="L266" s="131"/>
      <c r="M266" s="12">
        <v>11</v>
      </c>
      <c r="N266" s="5" t="s">
        <v>846</v>
      </c>
      <c r="O266" s="5">
        <v>98655777.338799998</v>
      </c>
      <c r="P266" s="5">
        <v>-2536017.62</v>
      </c>
      <c r="Q266" s="5">
        <v>132057.10620000001</v>
      </c>
      <c r="R266" s="5">
        <v>30159245.405099999</v>
      </c>
      <c r="S266" s="6">
        <f t="shared" si="32"/>
        <v>126411062.23009999</v>
      </c>
    </row>
    <row r="267" spans="1:19" ht="24.95" customHeight="1" x14ac:dyDescent="0.2">
      <c r="A267" s="134"/>
      <c r="B267" s="131"/>
      <c r="C267" s="1">
        <v>6</v>
      </c>
      <c r="D267" s="5" t="s">
        <v>303</v>
      </c>
      <c r="E267" s="5">
        <v>117121914.11920001</v>
      </c>
      <c r="F267" s="5">
        <v>0</v>
      </c>
      <c r="G267" s="5">
        <v>156775.21859999999</v>
      </c>
      <c r="H267" s="5">
        <v>31654922.831900001</v>
      </c>
      <c r="I267" s="6">
        <f t="shared" si="31"/>
        <v>148933612.16970003</v>
      </c>
      <c r="J267" s="11"/>
      <c r="K267" s="136"/>
      <c r="L267" s="131"/>
      <c r="M267" s="12">
        <v>12</v>
      </c>
      <c r="N267" s="5" t="s">
        <v>662</v>
      </c>
      <c r="O267" s="5">
        <v>102886175.9226</v>
      </c>
      <c r="P267" s="5">
        <v>-2536017.62</v>
      </c>
      <c r="Q267" s="5">
        <v>137719.76699999999</v>
      </c>
      <c r="R267" s="5">
        <v>30037696.107099999</v>
      </c>
      <c r="S267" s="6">
        <f t="shared" si="32"/>
        <v>130525574.1767</v>
      </c>
    </row>
    <row r="268" spans="1:19" ht="24.95" customHeight="1" x14ac:dyDescent="0.2">
      <c r="A268" s="134"/>
      <c r="B268" s="131"/>
      <c r="C268" s="1">
        <v>7</v>
      </c>
      <c r="D268" s="5" t="s">
        <v>304</v>
      </c>
      <c r="E268" s="5">
        <v>96509184.5079</v>
      </c>
      <c r="F268" s="5">
        <v>0</v>
      </c>
      <c r="G268" s="5">
        <v>129183.7536</v>
      </c>
      <c r="H268" s="5">
        <v>26114799.872200001</v>
      </c>
      <c r="I268" s="6">
        <f t="shared" si="31"/>
        <v>122753168.1337</v>
      </c>
      <c r="J268" s="11"/>
      <c r="K268" s="136"/>
      <c r="L268" s="131"/>
      <c r="M268" s="12">
        <v>13</v>
      </c>
      <c r="N268" s="5" t="s">
        <v>867</v>
      </c>
      <c r="O268" s="5">
        <v>100859645.83310001</v>
      </c>
      <c r="P268" s="5">
        <v>-2536017.62</v>
      </c>
      <c r="Q268" s="5">
        <v>135007.12599999999</v>
      </c>
      <c r="R268" s="5">
        <v>30177410.165100001</v>
      </c>
      <c r="S268" s="6">
        <f t="shared" si="32"/>
        <v>128636045.50420001</v>
      </c>
    </row>
    <row r="269" spans="1:19" ht="24.95" customHeight="1" x14ac:dyDescent="0.2">
      <c r="A269" s="134"/>
      <c r="B269" s="131"/>
      <c r="C269" s="1">
        <v>8</v>
      </c>
      <c r="D269" s="5" t="s">
        <v>305</v>
      </c>
      <c r="E269" s="5">
        <v>118891594.9439</v>
      </c>
      <c r="F269" s="5">
        <v>0</v>
      </c>
      <c r="G269" s="5">
        <v>159144.0502</v>
      </c>
      <c r="H269" s="5">
        <v>30316527.8587</v>
      </c>
      <c r="I269" s="6">
        <f t="shared" si="31"/>
        <v>149367266.85280001</v>
      </c>
      <c r="J269" s="11"/>
      <c r="K269" s="136"/>
      <c r="L269" s="131"/>
      <c r="M269" s="12">
        <v>14</v>
      </c>
      <c r="N269" s="5" t="s">
        <v>663</v>
      </c>
      <c r="O269" s="5">
        <v>149803196.98699999</v>
      </c>
      <c r="P269" s="5">
        <v>-2536017.62</v>
      </c>
      <c r="Q269" s="5">
        <v>200521.2187</v>
      </c>
      <c r="R269" s="5">
        <v>41433184.350199997</v>
      </c>
      <c r="S269" s="6">
        <f t="shared" si="32"/>
        <v>188900884.93589997</v>
      </c>
    </row>
    <row r="270" spans="1:19" ht="24.95" customHeight="1" x14ac:dyDescent="0.2">
      <c r="A270" s="134"/>
      <c r="B270" s="131"/>
      <c r="C270" s="1">
        <v>9</v>
      </c>
      <c r="D270" s="5" t="s">
        <v>306</v>
      </c>
      <c r="E270" s="5">
        <v>127209280.8847</v>
      </c>
      <c r="F270" s="5">
        <v>0</v>
      </c>
      <c r="G270" s="5">
        <v>170277.80809999999</v>
      </c>
      <c r="H270" s="5">
        <v>34328942.974600002</v>
      </c>
      <c r="I270" s="6">
        <f t="shared" si="31"/>
        <v>161708501.6674</v>
      </c>
      <c r="J270" s="11"/>
      <c r="K270" s="136"/>
      <c r="L270" s="131"/>
      <c r="M270" s="12">
        <v>15</v>
      </c>
      <c r="N270" s="5" t="s">
        <v>868</v>
      </c>
      <c r="O270" s="5">
        <v>102151785.3098</v>
      </c>
      <c r="P270" s="5">
        <v>-2536017.62</v>
      </c>
      <c r="Q270" s="5">
        <v>136736.73790000001</v>
      </c>
      <c r="R270" s="5">
        <v>31141366.309799999</v>
      </c>
      <c r="S270" s="6">
        <f t="shared" si="32"/>
        <v>130893870.7375</v>
      </c>
    </row>
    <row r="271" spans="1:19" ht="24.95" customHeight="1" x14ac:dyDescent="0.2">
      <c r="A271" s="134"/>
      <c r="B271" s="131"/>
      <c r="C271" s="1">
        <v>10</v>
      </c>
      <c r="D271" s="5" t="s">
        <v>307</v>
      </c>
      <c r="E271" s="5">
        <v>111081637.5592</v>
      </c>
      <c r="F271" s="5">
        <v>0</v>
      </c>
      <c r="G271" s="5">
        <v>148689.9197</v>
      </c>
      <c r="H271" s="5">
        <v>29559083.134</v>
      </c>
      <c r="I271" s="6">
        <f t="shared" si="31"/>
        <v>140789410.61289999</v>
      </c>
      <c r="J271" s="11"/>
      <c r="K271" s="136"/>
      <c r="L271" s="131"/>
      <c r="M271" s="12">
        <v>16</v>
      </c>
      <c r="N271" s="5" t="s">
        <v>664</v>
      </c>
      <c r="O271" s="5">
        <v>107193799.07439999</v>
      </c>
      <c r="P271" s="5">
        <v>-2536017.62</v>
      </c>
      <c r="Q271" s="5">
        <v>143485.7977</v>
      </c>
      <c r="R271" s="5">
        <v>31420085.871300001</v>
      </c>
      <c r="S271" s="6">
        <f t="shared" si="32"/>
        <v>136221353.1234</v>
      </c>
    </row>
    <row r="272" spans="1:19" ht="24.95" customHeight="1" x14ac:dyDescent="0.2">
      <c r="A272" s="134"/>
      <c r="B272" s="131"/>
      <c r="C272" s="1">
        <v>11</v>
      </c>
      <c r="D272" s="5" t="s">
        <v>308</v>
      </c>
      <c r="E272" s="5">
        <v>119042290.03740001</v>
      </c>
      <c r="F272" s="5">
        <v>0</v>
      </c>
      <c r="G272" s="5">
        <v>159345.7653</v>
      </c>
      <c r="H272" s="5">
        <v>30916995.562100001</v>
      </c>
      <c r="I272" s="6">
        <f t="shared" si="31"/>
        <v>150118631.36480001</v>
      </c>
      <c r="J272" s="11"/>
      <c r="K272" s="136"/>
      <c r="L272" s="131"/>
      <c r="M272" s="12">
        <v>17</v>
      </c>
      <c r="N272" s="5" t="s">
        <v>665</v>
      </c>
      <c r="O272" s="5">
        <v>140050506.43650001</v>
      </c>
      <c r="P272" s="5">
        <v>-2536017.62</v>
      </c>
      <c r="Q272" s="5">
        <v>187466.61480000001</v>
      </c>
      <c r="R272" s="5">
        <v>40075593.992299996</v>
      </c>
      <c r="S272" s="6">
        <f t="shared" si="32"/>
        <v>177777549.42360002</v>
      </c>
    </row>
    <row r="273" spans="1:19" ht="24.95" customHeight="1" x14ac:dyDescent="0.2">
      <c r="A273" s="134"/>
      <c r="B273" s="131"/>
      <c r="C273" s="1">
        <v>12</v>
      </c>
      <c r="D273" s="5" t="s">
        <v>309</v>
      </c>
      <c r="E273" s="5">
        <v>83539151.585199997</v>
      </c>
      <c r="F273" s="5">
        <v>0</v>
      </c>
      <c r="G273" s="5">
        <v>111822.52989999999</v>
      </c>
      <c r="H273" s="5">
        <v>22871295.180599999</v>
      </c>
      <c r="I273" s="6">
        <f t="shared" si="31"/>
        <v>106522269.2957</v>
      </c>
      <c r="J273" s="11"/>
      <c r="K273" s="136"/>
      <c r="L273" s="131"/>
      <c r="M273" s="12">
        <v>18</v>
      </c>
      <c r="N273" s="5" t="s">
        <v>666</v>
      </c>
      <c r="O273" s="5">
        <v>121098197.65719999</v>
      </c>
      <c r="P273" s="5">
        <v>-2536017.62</v>
      </c>
      <c r="Q273" s="5">
        <v>162097.72990000001</v>
      </c>
      <c r="R273" s="5">
        <v>31812947.116</v>
      </c>
      <c r="S273" s="6">
        <f t="shared" si="32"/>
        <v>150537224.8831</v>
      </c>
    </row>
    <row r="274" spans="1:19" ht="24.95" customHeight="1" x14ac:dyDescent="0.2">
      <c r="A274" s="134"/>
      <c r="B274" s="131"/>
      <c r="C274" s="1">
        <v>13</v>
      </c>
      <c r="D274" s="5" t="s">
        <v>310</v>
      </c>
      <c r="E274" s="5">
        <v>105880237.461</v>
      </c>
      <c r="F274" s="5">
        <v>0</v>
      </c>
      <c r="G274" s="5">
        <v>141727.511</v>
      </c>
      <c r="H274" s="5">
        <v>28386361.077799998</v>
      </c>
      <c r="I274" s="6">
        <f t="shared" si="31"/>
        <v>134408326.04980001</v>
      </c>
      <c r="J274" s="11"/>
      <c r="K274" s="136"/>
      <c r="L274" s="131"/>
      <c r="M274" s="12">
        <v>19</v>
      </c>
      <c r="N274" s="5" t="s">
        <v>667</v>
      </c>
      <c r="O274" s="5">
        <v>111169916.0284</v>
      </c>
      <c r="P274" s="5">
        <v>-2536017.62</v>
      </c>
      <c r="Q274" s="5">
        <v>148808.08609999999</v>
      </c>
      <c r="R274" s="5">
        <v>30159309.819200002</v>
      </c>
      <c r="S274" s="6">
        <f t="shared" si="32"/>
        <v>138942016.31369999</v>
      </c>
    </row>
    <row r="275" spans="1:19" ht="24.95" customHeight="1" x14ac:dyDescent="0.2">
      <c r="A275" s="134"/>
      <c r="B275" s="131"/>
      <c r="C275" s="1">
        <v>14</v>
      </c>
      <c r="D275" s="5" t="s">
        <v>311</v>
      </c>
      <c r="E275" s="5">
        <v>103321868.09909999</v>
      </c>
      <c r="F275" s="5">
        <v>0</v>
      </c>
      <c r="G275" s="5">
        <v>138302.96900000001</v>
      </c>
      <c r="H275" s="5">
        <v>27394706.894900002</v>
      </c>
      <c r="I275" s="6">
        <f t="shared" si="31"/>
        <v>130854877.963</v>
      </c>
      <c r="J275" s="11"/>
      <c r="K275" s="136"/>
      <c r="L275" s="131"/>
      <c r="M275" s="12">
        <v>20</v>
      </c>
      <c r="N275" s="5" t="s">
        <v>869</v>
      </c>
      <c r="O275" s="5">
        <v>100380095.17900001</v>
      </c>
      <c r="P275" s="5">
        <v>-2536017.62</v>
      </c>
      <c r="Q275" s="5">
        <v>134365.21660000001</v>
      </c>
      <c r="R275" s="5">
        <v>28792379.4252</v>
      </c>
      <c r="S275" s="6">
        <f t="shared" si="32"/>
        <v>126770822.2008</v>
      </c>
    </row>
    <row r="276" spans="1:19" ht="24.95" customHeight="1" x14ac:dyDescent="0.2">
      <c r="A276" s="134"/>
      <c r="B276" s="131"/>
      <c r="C276" s="1">
        <v>15</v>
      </c>
      <c r="D276" s="5" t="s">
        <v>312</v>
      </c>
      <c r="E276" s="5">
        <v>110814097.2436</v>
      </c>
      <c r="F276" s="5">
        <v>0</v>
      </c>
      <c r="G276" s="5">
        <v>148331.79980000001</v>
      </c>
      <c r="H276" s="5">
        <v>29503751.471500002</v>
      </c>
      <c r="I276" s="6">
        <f t="shared" si="31"/>
        <v>140466180.5149</v>
      </c>
      <c r="J276" s="11"/>
      <c r="K276" s="136"/>
      <c r="L276" s="131"/>
      <c r="M276" s="12">
        <v>21</v>
      </c>
      <c r="N276" s="5" t="s">
        <v>668</v>
      </c>
      <c r="O276" s="5">
        <v>123968826.353</v>
      </c>
      <c r="P276" s="5">
        <v>-2536017.62</v>
      </c>
      <c r="Q276" s="5">
        <v>165940.2512</v>
      </c>
      <c r="R276" s="5">
        <v>36472981.014300004</v>
      </c>
      <c r="S276" s="6">
        <f t="shared" si="32"/>
        <v>158071729.99849999</v>
      </c>
    </row>
    <row r="277" spans="1:19" ht="24.95" customHeight="1" x14ac:dyDescent="0.2">
      <c r="A277" s="134"/>
      <c r="B277" s="132"/>
      <c r="C277" s="1">
        <v>16</v>
      </c>
      <c r="D277" s="5" t="s">
        <v>313</v>
      </c>
      <c r="E277" s="5">
        <v>107719945.6485</v>
      </c>
      <c r="F277" s="5">
        <v>0</v>
      </c>
      <c r="G277" s="5">
        <v>144190.07879999999</v>
      </c>
      <c r="H277" s="5">
        <v>28712360.546500001</v>
      </c>
      <c r="I277" s="6">
        <f t="shared" si="31"/>
        <v>136576496.27379999</v>
      </c>
      <c r="J277" s="11"/>
      <c r="K277" s="136"/>
      <c r="L277" s="131"/>
      <c r="M277" s="12">
        <v>22</v>
      </c>
      <c r="N277" s="5" t="s">
        <v>870</v>
      </c>
      <c r="O277" s="5">
        <v>114827938.9153</v>
      </c>
      <c r="P277" s="5">
        <v>-2536017.62</v>
      </c>
      <c r="Q277" s="5">
        <v>153704.5851</v>
      </c>
      <c r="R277" s="5">
        <v>33056460.204700001</v>
      </c>
      <c r="S277" s="6">
        <f t="shared" si="32"/>
        <v>145502086.0851</v>
      </c>
    </row>
    <row r="278" spans="1:19" ht="24.95" customHeight="1" x14ac:dyDescent="0.2">
      <c r="A278" s="1"/>
      <c r="B278" s="124" t="s">
        <v>822</v>
      </c>
      <c r="C278" s="125"/>
      <c r="D278" s="126"/>
      <c r="E278" s="14">
        <f>SUM(E262:E277)</f>
        <v>1784512393.8586001</v>
      </c>
      <c r="F278" s="14">
        <f t="shared" ref="F278:I278" si="33">SUM(F262:F277)</f>
        <v>0</v>
      </c>
      <c r="G278" s="14">
        <f t="shared" si="33"/>
        <v>2388684.6683999998</v>
      </c>
      <c r="H278" s="14">
        <f t="shared" si="33"/>
        <v>474654363.51700002</v>
      </c>
      <c r="I278" s="14">
        <f t="shared" si="33"/>
        <v>2261555442.0440001</v>
      </c>
      <c r="J278" s="11"/>
      <c r="K278" s="136"/>
      <c r="L278" s="131"/>
      <c r="M278" s="12">
        <v>23</v>
      </c>
      <c r="N278" s="5" t="s">
        <v>871</v>
      </c>
      <c r="O278" s="5">
        <v>118875763.07009999</v>
      </c>
      <c r="P278" s="5">
        <v>-2536017.62</v>
      </c>
      <c r="Q278" s="5">
        <v>159122.85819999999</v>
      </c>
      <c r="R278" s="5">
        <v>36326310.239699997</v>
      </c>
      <c r="S278" s="6">
        <f t="shared" si="32"/>
        <v>152825178.54799998</v>
      </c>
    </row>
    <row r="279" spans="1:19" ht="24.95" customHeight="1" x14ac:dyDescent="0.2">
      <c r="A279" s="134">
        <v>14</v>
      </c>
      <c r="B279" s="130" t="s">
        <v>35</v>
      </c>
      <c r="C279" s="1">
        <v>1</v>
      </c>
      <c r="D279" s="5" t="s">
        <v>314</v>
      </c>
      <c r="E279" s="5">
        <v>134937782.1376</v>
      </c>
      <c r="F279" s="5">
        <v>0</v>
      </c>
      <c r="G279" s="5">
        <v>180622.90429999999</v>
      </c>
      <c r="H279" s="5">
        <v>33077064.3134</v>
      </c>
      <c r="I279" s="6">
        <f t="shared" si="31"/>
        <v>168195469.35530001</v>
      </c>
      <c r="J279" s="11"/>
      <c r="K279" s="136"/>
      <c r="L279" s="131"/>
      <c r="M279" s="12">
        <v>24</v>
      </c>
      <c r="N279" s="5" t="s">
        <v>872</v>
      </c>
      <c r="O279" s="5">
        <v>101766322.54539999</v>
      </c>
      <c r="P279" s="5">
        <v>-2536017.62</v>
      </c>
      <c r="Q279" s="5">
        <v>136220.77119999999</v>
      </c>
      <c r="R279" s="5">
        <v>30019853.417399999</v>
      </c>
      <c r="S279" s="6">
        <f t="shared" si="32"/>
        <v>129386379.11399999</v>
      </c>
    </row>
    <row r="280" spans="1:19" ht="24.95" customHeight="1" x14ac:dyDescent="0.2">
      <c r="A280" s="134"/>
      <c r="B280" s="131"/>
      <c r="C280" s="1">
        <v>2</v>
      </c>
      <c r="D280" s="5" t="s">
        <v>315</v>
      </c>
      <c r="E280" s="5">
        <v>113694779.03839999</v>
      </c>
      <c r="F280" s="5">
        <v>0</v>
      </c>
      <c r="G280" s="5">
        <v>152187.77770000001</v>
      </c>
      <c r="H280" s="5">
        <v>28928091.4276</v>
      </c>
      <c r="I280" s="6">
        <f t="shared" si="31"/>
        <v>142775058.2437</v>
      </c>
      <c r="J280" s="11"/>
      <c r="K280" s="136"/>
      <c r="L280" s="131"/>
      <c r="M280" s="12">
        <v>25</v>
      </c>
      <c r="N280" s="5" t="s">
        <v>669</v>
      </c>
      <c r="O280" s="5">
        <v>93126207.835099995</v>
      </c>
      <c r="P280" s="5">
        <v>-2536017.62</v>
      </c>
      <c r="Q280" s="5">
        <v>124655.4216</v>
      </c>
      <c r="R280" s="5">
        <v>27724716.672200002</v>
      </c>
      <c r="S280" s="6">
        <f t="shared" si="32"/>
        <v>118439562.3089</v>
      </c>
    </row>
    <row r="281" spans="1:19" ht="24.95" customHeight="1" x14ac:dyDescent="0.2">
      <c r="A281" s="134"/>
      <c r="B281" s="131"/>
      <c r="C281" s="1">
        <v>3</v>
      </c>
      <c r="D281" s="5" t="s">
        <v>316</v>
      </c>
      <c r="E281" s="5">
        <v>153897933.8486</v>
      </c>
      <c r="F281" s="5">
        <v>0</v>
      </c>
      <c r="G281" s="5">
        <v>206002.2874</v>
      </c>
      <c r="H281" s="5">
        <v>38291703.116899997</v>
      </c>
      <c r="I281" s="6">
        <f t="shared" si="31"/>
        <v>192395639.2529</v>
      </c>
      <c r="J281" s="11"/>
      <c r="K281" s="136"/>
      <c r="L281" s="131"/>
      <c r="M281" s="12">
        <v>26</v>
      </c>
      <c r="N281" s="5" t="s">
        <v>670</v>
      </c>
      <c r="O281" s="5">
        <v>123444092.76000001</v>
      </c>
      <c r="P281" s="5">
        <v>-2536017.62</v>
      </c>
      <c r="Q281" s="5">
        <v>165237.8615</v>
      </c>
      <c r="R281" s="5">
        <v>36584288.479599997</v>
      </c>
      <c r="S281" s="6">
        <f t="shared" si="32"/>
        <v>157657601.48109999</v>
      </c>
    </row>
    <row r="282" spans="1:19" ht="24.95" customHeight="1" x14ac:dyDescent="0.2">
      <c r="A282" s="134"/>
      <c r="B282" s="131"/>
      <c r="C282" s="1">
        <v>4</v>
      </c>
      <c r="D282" s="5" t="s">
        <v>317</v>
      </c>
      <c r="E282" s="5">
        <v>144669711.13640001</v>
      </c>
      <c r="F282" s="5">
        <v>0</v>
      </c>
      <c r="G282" s="5">
        <v>193649.7175</v>
      </c>
      <c r="H282" s="5">
        <v>36086359.546800002</v>
      </c>
      <c r="I282" s="6">
        <f t="shared" si="31"/>
        <v>180949720.40070003</v>
      </c>
      <c r="J282" s="11"/>
      <c r="K282" s="136"/>
      <c r="L282" s="131"/>
      <c r="M282" s="12">
        <v>27</v>
      </c>
      <c r="N282" s="5" t="s">
        <v>873</v>
      </c>
      <c r="O282" s="5">
        <v>134495789.29260001</v>
      </c>
      <c r="P282" s="5">
        <v>-2536017.62</v>
      </c>
      <c r="Q282" s="5">
        <v>180031.26850000001</v>
      </c>
      <c r="R282" s="5">
        <v>40599473.399300002</v>
      </c>
      <c r="S282" s="6">
        <f t="shared" si="32"/>
        <v>172739276.34040001</v>
      </c>
    </row>
    <row r="283" spans="1:19" ht="24.95" customHeight="1" x14ac:dyDescent="0.2">
      <c r="A283" s="134"/>
      <c r="B283" s="131"/>
      <c r="C283" s="1">
        <v>5</v>
      </c>
      <c r="D283" s="5" t="s">
        <v>318</v>
      </c>
      <c r="E283" s="5">
        <v>139878950.11430001</v>
      </c>
      <c r="F283" s="5">
        <v>0</v>
      </c>
      <c r="G283" s="5">
        <v>187236.97560000001</v>
      </c>
      <c r="H283" s="5">
        <v>33115004.1844</v>
      </c>
      <c r="I283" s="6">
        <f t="shared" si="31"/>
        <v>173181191.27430001</v>
      </c>
      <c r="J283" s="11"/>
      <c r="K283" s="136"/>
      <c r="L283" s="131"/>
      <c r="M283" s="12">
        <v>28</v>
      </c>
      <c r="N283" s="5" t="s">
        <v>671</v>
      </c>
      <c r="O283" s="5">
        <v>103010987.8629</v>
      </c>
      <c r="P283" s="5">
        <v>-2536017.62</v>
      </c>
      <c r="Q283" s="5">
        <v>137886.8358</v>
      </c>
      <c r="R283" s="5">
        <v>30253418.735199999</v>
      </c>
      <c r="S283" s="6">
        <f t="shared" si="32"/>
        <v>130866275.81390001</v>
      </c>
    </row>
    <row r="284" spans="1:19" ht="24.95" customHeight="1" x14ac:dyDescent="0.2">
      <c r="A284" s="134"/>
      <c r="B284" s="131"/>
      <c r="C284" s="1">
        <v>6</v>
      </c>
      <c r="D284" s="5" t="s">
        <v>319</v>
      </c>
      <c r="E284" s="5">
        <v>134489173.6367</v>
      </c>
      <c r="F284" s="5">
        <v>0</v>
      </c>
      <c r="G284" s="5">
        <v>180022.413</v>
      </c>
      <c r="H284" s="5">
        <v>31246674.884199999</v>
      </c>
      <c r="I284" s="6">
        <f t="shared" si="31"/>
        <v>165915870.9339</v>
      </c>
      <c r="J284" s="11"/>
      <c r="K284" s="136"/>
      <c r="L284" s="131"/>
      <c r="M284" s="12">
        <v>29</v>
      </c>
      <c r="N284" s="5" t="s">
        <v>672</v>
      </c>
      <c r="O284" s="5">
        <v>123882650.9094</v>
      </c>
      <c r="P284" s="5">
        <v>-2536017.62</v>
      </c>
      <c r="Q284" s="5">
        <v>165824.89980000001</v>
      </c>
      <c r="R284" s="5">
        <v>33228510.112</v>
      </c>
      <c r="S284" s="6">
        <f t="shared" si="32"/>
        <v>154740968.3012</v>
      </c>
    </row>
    <row r="285" spans="1:19" ht="24.95" customHeight="1" x14ac:dyDescent="0.2">
      <c r="A285" s="134"/>
      <c r="B285" s="131"/>
      <c r="C285" s="1">
        <v>7</v>
      </c>
      <c r="D285" s="5" t="s">
        <v>320</v>
      </c>
      <c r="E285" s="5">
        <v>135791824.38170001</v>
      </c>
      <c r="F285" s="5">
        <v>0</v>
      </c>
      <c r="G285" s="5">
        <v>181766.09479999999</v>
      </c>
      <c r="H285" s="5">
        <v>33792961.980800003</v>
      </c>
      <c r="I285" s="6">
        <f t="shared" si="31"/>
        <v>169766552.45730001</v>
      </c>
      <c r="J285" s="11"/>
      <c r="K285" s="136"/>
      <c r="L285" s="131"/>
      <c r="M285" s="12">
        <v>30</v>
      </c>
      <c r="N285" s="5" t="s">
        <v>874</v>
      </c>
      <c r="O285" s="5">
        <v>104598292.5372</v>
      </c>
      <c r="P285" s="5">
        <v>-2536017.62</v>
      </c>
      <c r="Q285" s="5">
        <v>140011.54519999999</v>
      </c>
      <c r="R285" s="5">
        <v>31503373.2282</v>
      </c>
      <c r="S285" s="6">
        <f t="shared" si="32"/>
        <v>133705659.69060001</v>
      </c>
    </row>
    <row r="286" spans="1:19" ht="24.95" customHeight="1" x14ac:dyDescent="0.2">
      <c r="A286" s="134"/>
      <c r="B286" s="131"/>
      <c r="C286" s="1">
        <v>8</v>
      </c>
      <c r="D286" s="5" t="s">
        <v>321</v>
      </c>
      <c r="E286" s="5">
        <v>146969837.72150001</v>
      </c>
      <c r="F286" s="5">
        <v>0</v>
      </c>
      <c r="G286" s="5">
        <v>196728.58499999999</v>
      </c>
      <c r="H286" s="5">
        <v>37025451.871100001</v>
      </c>
      <c r="I286" s="6">
        <f t="shared" si="31"/>
        <v>184192018.17760003</v>
      </c>
      <c r="J286" s="11"/>
      <c r="K286" s="136"/>
      <c r="L286" s="131"/>
      <c r="M286" s="12">
        <v>31</v>
      </c>
      <c r="N286" s="5" t="s">
        <v>673</v>
      </c>
      <c r="O286" s="5">
        <v>105054910.81659999</v>
      </c>
      <c r="P286" s="5">
        <v>-2536017.62</v>
      </c>
      <c r="Q286" s="5">
        <v>140622.75820000001</v>
      </c>
      <c r="R286" s="5">
        <v>32301463.213599999</v>
      </c>
      <c r="S286" s="6">
        <f t="shared" si="32"/>
        <v>134960979.16839999</v>
      </c>
    </row>
    <row r="287" spans="1:19" ht="24.95" customHeight="1" x14ac:dyDescent="0.2">
      <c r="A287" s="134"/>
      <c r="B287" s="131"/>
      <c r="C287" s="1">
        <v>9</v>
      </c>
      <c r="D287" s="5" t="s">
        <v>322</v>
      </c>
      <c r="E287" s="5">
        <v>133731727.3396</v>
      </c>
      <c r="F287" s="5">
        <v>0</v>
      </c>
      <c r="G287" s="5">
        <v>179008.52239999999</v>
      </c>
      <c r="H287" s="5">
        <v>29804444.474599998</v>
      </c>
      <c r="I287" s="6">
        <f t="shared" si="31"/>
        <v>163715180.33660001</v>
      </c>
      <c r="J287" s="11"/>
      <c r="K287" s="136"/>
      <c r="L287" s="131"/>
      <c r="M287" s="12">
        <v>32</v>
      </c>
      <c r="N287" s="5" t="s">
        <v>674</v>
      </c>
      <c r="O287" s="5">
        <v>104544771.2613</v>
      </c>
      <c r="P287" s="5">
        <v>-2536017.62</v>
      </c>
      <c r="Q287" s="5">
        <v>139939.90349999999</v>
      </c>
      <c r="R287" s="5">
        <v>30625860.728399999</v>
      </c>
      <c r="S287" s="6">
        <f t="shared" si="32"/>
        <v>132774554.27320001</v>
      </c>
    </row>
    <row r="288" spans="1:19" ht="24.95" customHeight="1" x14ac:dyDescent="0.2">
      <c r="A288" s="134"/>
      <c r="B288" s="131"/>
      <c r="C288" s="1">
        <v>10</v>
      </c>
      <c r="D288" s="5" t="s">
        <v>323</v>
      </c>
      <c r="E288" s="5">
        <v>125061566.34890001</v>
      </c>
      <c r="F288" s="5">
        <v>0</v>
      </c>
      <c r="G288" s="5">
        <v>167402.954</v>
      </c>
      <c r="H288" s="5">
        <v>29874462.538699999</v>
      </c>
      <c r="I288" s="6">
        <f t="shared" si="31"/>
        <v>155103431.8416</v>
      </c>
      <c r="J288" s="11"/>
      <c r="K288" s="137"/>
      <c r="L288" s="132"/>
      <c r="M288" s="12">
        <v>33</v>
      </c>
      <c r="N288" s="5" t="s">
        <v>675</v>
      </c>
      <c r="O288" s="5">
        <v>120507677.3325</v>
      </c>
      <c r="P288" s="5">
        <v>-2536017.62</v>
      </c>
      <c r="Q288" s="5">
        <v>161307.28049999999</v>
      </c>
      <c r="R288" s="5">
        <v>32677254.737100001</v>
      </c>
      <c r="S288" s="6">
        <f t="shared" si="32"/>
        <v>150810221.73009998</v>
      </c>
    </row>
    <row r="289" spans="1:19" ht="24.95" customHeight="1" x14ac:dyDescent="0.2">
      <c r="A289" s="134"/>
      <c r="B289" s="131"/>
      <c r="C289" s="1">
        <v>11</v>
      </c>
      <c r="D289" s="5" t="s">
        <v>324</v>
      </c>
      <c r="E289" s="5">
        <v>130931053.35789999</v>
      </c>
      <c r="F289" s="5">
        <v>0</v>
      </c>
      <c r="G289" s="5">
        <v>175259.64</v>
      </c>
      <c r="H289" s="5">
        <v>29897587.18</v>
      </c>
      <c r="I289" s="6">
        <f t="shared" si="31"/>
        <v>161003900.17789999</v>
      </c>
      <c r="J289" s="11"/>
      <c r="K289" s="18"/>
      <c r="L289" s="124" t="s">
        <v>839</v>
      </c>
      <c r="M289" s="125"/>
      <c r="N289" s="126"/>
      <c r="O289" s="14">
        <f>SUM(O256:O288)</f>
        <v>3888678423.2340999</v>
      </c>
      <c r="P289" s="14">
        <f t="shared" ref="P289:S289" si="34">SUM(P256:P288)</f>
        <v>-83688581.460000008</v>
      </c>
      <c r="Q289" s="14">
        <f t="shared" si="34"/>
        <v>5205246.2967000008</v>
      </c>
      <c r="R289" s="14">
        <f t="shared" si="34"/>
        <v>1136533258.1389999</v>
      </c>
      <c r="S289" s="14">
        <f t="shared" si="34"/>
        <v>4946728346.2098007</v>
      </c>
    </row>
    <row r="290" spans="1:19" ht="24.95" customHeight="1" x14ac:dyDescent="0.2">
      <c r="A290" s="134"/>
      <c r="B290" s="131"/>
      <c r="C290" s="1">
        <v>12</v>
      </c>
      <c r="D290" s="5" t="s">
        <v>325</v>
      </c>
      <c r="E290" s="5">
        <v>127124874.1274</v>
      </c>
      <c r="F290" s="5">
        <v>0</v>
      </c>
      <c r="G290" s="5">
        <v>170164.8242</v>
      </c>
      <c r="H290" s="5">
        <v>29763670.3858</v>
      </c>
      <c r="I290" s="6">
        <f t="shared" si="31"/>
        <v>157058709.33739999</v>
      </c>
      <c r="J290" s="11"/>
      <c r="K290" s="135">
        <v>31</v>
      </c>
      <c r="L290" s="130" t="s">
        <v>52</v>
      </c>
      <c r="M290" s="12">
        <v>1</v>
      </c>
      <c r="N290" s="5" t="s">
        <v>676</v>
      </c>
      <c r="O290" s="5">
        <v>142149257.9844</v>
      </c>
      <c r="P290" s="5">
        <v>0</v>
      </c>
      <c r="Q290" s="5">
        <v>190275.92879999999</v>
      </c>
      <c r="R290" s="5">
        <v>31777401.942499999</v>
      </c>
      <c r="S290" s="6">
        <f t="shared" si="32"/>
        <v>174116935.85569999</v>
      </c>
    </row>
    <row r="291" spans="1:19" ht="24.95" customHeight="1" x14ac:dyDescent="0.2">
      <c r="A291" s="134"/>
      <c r="B291" s="131"/>
      <c r="C291" s="1">
        <v>13</v>
      </c>
      <c r="D291" s="5" t="s">
        <v>326</v>
      </c>
      <c r="E291" s="5">
        <v>164643342.1927</v>
      </c>
      <c r="F291" s="5">
        <v>0</v>
      </c>
      <c r="G291" s="5">
        <v>220385.70790000001</v>
      </c>
      <c r="H291" s="5">
        <v>40259165.628300004</v>
      </c>
      <c r="I291" s="6">
        <f t="shared" si="31"/>
        <v>205122893.5289</v>
      </c>
      <c r="J291" s="11"/>
      <c r="K291" s="136"/>
      <c r="L291" s="131"/>
      <c r="M291" s="12">
        <v>2</v>
      </c>
      <c r="N291" s="5" t="s">
        <v>517</v>
      </c>
      <c r="O291" s="5">
        <v>143393602.78459999</v>
      </c>
      <c r="P291" s="5">
        <v>0</v>
      </c>
      <c r="Q291" s="5">
        <v>191941.5644</v>
      </c>
      <c r="R291" s="5">
        <v>32524089.522100002</v>
      </c>
      <c r="S291" s="6">
        <f t="shared" si="32"/>
        <v>176109633.87109998</v>
      </c>
    </row>
    <row r="292" spans="1:19" ht="24.95" customHeight="1" x14ac:dyDescent="0.2">
      <c r="A292" s="134"/>
      <c r="B292" s="131"/>
      <c r="C292" s="1">
        <v>14</v>
      </c>
      <c r="D292" s="5" t="s">
        <v>327</v>
      </c>
      <c r="E292" s="5">
        <v>112968491.4708</v>
      </c>
      <c r="F292" s="5">
        <v>0</v>
      </c>
      <c r="G292" s="5">
        <v>151215.59510000001</v>
      </c>
      <c r="H292" s="5">
        <v>28468432.820999999</v>
      </c>
      <c r="I292" s="6">
        <f t="shared" si="31"/>
        <v>141588139.88690001</v>
      </c>
      <c r="J292" s="11"/>
      <c r="K292" s="136"/>
      <c r="L292" s="131"/>
      <c r="M292" s="12">
        <v>3</v>
      </c>
      <c r="N292" s="5" t="s">
        <v>677</v>
      </c>
      <c r="O292" s="5">
        <v>142768749.60159999</v>
      </c>
      <c r="P292" s="5">
        <v>0</v>
      </c>
      <c r="Q292" s="5">
        <v>191105.15820000001</v>
      </c>
      <c r="R292" s="5">
        <v>31982689.495700002</v>
      </c>
      <c r="S292" s="6">
        <f t="shared" si="32"/>
        <v>174942544.25549999</v>
      </c>
    </row>
    <row r="293" spans="1:19" ht="24.95" customHeight="1" x14ac:dyDescent="0.2">
      <c r="A293" s="134"/>
      <c r="B293" s="131"/>
      <c r="C293" s="1">
        <v>15</v>
      </c>
      <c r="D293" s="5" t="s">
        <v>328</v>
      </c>
      <c r="E293" s="5">
        <v>125037851.00759999</v>
      </c>
      <c r="F293" s="5">
        <v>0</v>
      </c>
      <c r="G293" s="5">
        <v>167371.2095</v>
      </c>
      <c r="H293" s="5">
        <v>31810168.927299999</v>
      </c>
      <c r="I293" s="6">
        <f t="shared" si="31"/>
        <v>157015391.1444</v>
      </c>
      <c r="J293" s="11"/>
      <c r="K293" s="136"/>
      <c r="L293" s="131"/>
      <c r="M293" s="12">
        <v>4</v>
      </c>
      <c r="N293" s="5" t="s">
        <v>678</v>
      </c>
      <c r="O293" s="5">
        <v>108388966.31999999</v>
      </c>
      <c r="P293" s="5">
        <v>0</v>
      </c>
      <c r="Q293" s="5">
        <v>145085.606</v>
      </c>
      <c r="R293" s="5">
        <v>26001716.829599999</v>
      </c>
      <c r="S293" s="6">
        <f t="shared" si="32"/>
        <v>134535768.75560001</v>
      </c>
    </row>
    <row r="294" spans="1:19" ht="24.95" customHeight="1" x14ac:dyDescent="0.2">
      <c r="A294" s="134"/>
      <c r="B294" s="131"/>
      <c r="C294" s="1">
        <v>16</v>
      </c>
      <c r="D294" s="5" t="s">
        <v>329</v>
      </c>
      <c r="E294" s="5">
        <v>141978812.604</v>
      </c>
      <c r="F294" s="5">
        <v>0</v>
      </c>
      <c r="G294" s="5">
        <v>190047.77669999999</v>
      </c>
      <c r="H294" s="5">
        <v>35387467.1866</v>
      </c>
      <c r="I294" s="6">
        <f t="shared" si="31"/>
        <v>177556327.56729999</v>
      </c>
      <c r="J294" s="11"/>
      <c r="K294" s="136"/>
      <c r="L294" s="131"/>
      <c r="M294" s="12">
        <v>5</v>
      </c>
      <c r="N294" s="5" t="s">
        <v>679</v>
      </c>
      <c r="O294" s="5">
        <v>188582008.79949999</v>
      </c>
      <c r="P294" s="5">
        <v>0</v>
      </c>
      <c r="Q294" s="5">
        <v>252429.15359999999</v>
      </c>
      <c r="R294" s="5">
        <v>48140694.3785</v>
      </c>
      <c r="S294" s="6">
        <f t="shared" si="32"/>
        <v>236975132.33160001</v>
      </c>
    </row>
    <row r="295" spans="1:19" ht="24.95" customHeight="1" x14ac:dyDescent="0.2">
      <c r="A295" s="134"/>
      <c r="B295" s="132"/>
      <c r="C295" s="1">
        <v>17</v>
      </c>
      <c r="D295" s="5" t="s">
        <v>330</v>
      </c>
      <c r="E295" s="5">
        <v>117578079.22050001</v>
      </c>
      <c r="F295" s="5">
        <v>0</v>
      </c>
      <c r="G295" s="5">
        <v>157385.82490000001</v>
      </c>
      <c r="H295" s="5">
        <v>28332712.433600001</v>
      </c>
      <c r="I295" s="6">
        <f t="shared" si="31"/>
        <v>146068177.479</v>
      </c>
      <c r="J295" s="11"/>
      <c r="K295" s="136"/>
      <c r="L295" s="131"/>
      <c r="M295" s="12">
        <v>6</v>
      </c>
      <c r="N295" s="5" t="s">
        <v>680</v>
      </c>
      <c r="O295" s="5">
        <v>163075457.7191</v>
      </c>
      <c r="P295" s="5">
        <v>0</v>
      </c>
      <c r="Q295" s="5">
        <v>218286.99369999999</v>
      </c>
      <c r="R295" s="5">
        <v>40244563.403499998</v>
      </c>
      <c r="S295" s="6">
        <f t="shared" si="32"/>
        <v>203538308.11629999</v>
      </c>
    </row>
    <row r="296" spans="1:19" ht="24.95" customHeight="1" x14ac:dyDescent="0.2">
      <c r="A296" s="1"/>
      <c r="B296" s="124" t="s">
        <v>823</v>
      </c>
      <c r="C296" s="125"/>
      <c r="D296" s="126"/>
      <c r="E296" s="14">
        <f>SUM(E279:E295)</f>
        <v>2283385789.6845999</v>
      </c>
      <c r="F296" s="14">
        <f t="shared" ref="F296:I296" si="35">SUM(F279:F295)</f>
        <v>0</v>
      </c>
      <c r="G296" s="14">
        <f t="shared" si="35"/>
        <v>3056458.8099999996</v>
      </c>
      <c r="H296" s="14">
        <f t="shared" si="35"/>
        <v>555161422.90109992</v>
      </c>
      <c r="I296" s="14">
        <f t="shared" si="35"/>
        <v>2841603671.3957</v>
      </c>
      <c r="J296" s="11"/>
      <c r="K296" s="136"/>
      <c r="L296" s="131"/>
      <c r="M296" s="12">
        <v>7</v>
      </c>
      <c r="N296" s="5" t="s">
        <v>681</v>
      </c>
      <c r="O296" s="5">
        <v>143154730.595</v>
      </c>
      <c r="P296" s="5">
        <v>0</v>
      </c>
      <c r="Q296" s="5">
        <v>191621.8186</v>
      </c>
      <c r="R296" s="5">
        <v>31173906.779100001</v>
      </c>
      <c r="S296" s="6">
        <f t="shared" si="32"/>
        <v>174520259.1927</v>
      </c>
    </row>
    <row r="297" spans="1:19" ht="24.95" customHeight="1" x14ac:dyDescent="0.2">
      <c r="A297" s="134">
        <v>15</v>
      </c>
      <c r="B297" s="130" t="s">
        <v>36</v>
      </c>
      <c r="C297" s="1">
        <v>1</v>
      </c>
      <c r="D297" s="5" t="s">
        <v>331</v>
      </c>
      <c r="E297" s="5">
        <v>187597895.95339999</v>
      </c>
      <c r="F297" s="5">
        <v>-4907596.13</v>
      </c>
      <c r="G297" s="5">
        <v>251111.85519999999</v>
      </c>
      <c r="H297" s="5">
        <v>41729258.904100001</v>
      </c>
      <c r="I297" s="6">
        <f t="shared" si="31"/>
        <v>224670670.58269998</v>
      </c>
      <c r="J297" s="11"/>
      <c r="K297" s="136"/>
      <c r="L297" s="131"/>
      <c r="M297" s="12">
        <v>8</v>
      </c>
      <c r="N297" s="5" t="s">
        <v>682</v>
      </c>
      <c r="O297" s="5">
        <v>126428719.8193</v>
      </c>
      <c r="P297" s="5">
        <v>0</v>
      </c>
      <c r="Q297" s="5">
        <v>169232.97690000001</v>
      </c>
      <c r="R297" s="5">
        <v>28309156.6569</v>
      </c>
      <c r="S297" s="6">
        <f t="shared" si="32"/>
        <v>154907109.4531</v>
      </c>
    </row>
    <row r="298" spans="1:19" ht="24.95" customHeight="1" x14ac:dyDescent="0.2">
      <c r="A298" s="134"/>
      <c r="B298" s="131"/>
      <c r="C298" s="1">
        <v>2</v>
      </c>
      <c r="D298" s="5" t="s">
        <v>332</v>
      </c>
      <c r="E298" s="5">
        <v>136239687.9689</v>
      </c>
      <c r="F298" s="5">
        <v>-4907596.13</v>
      </c>
      <c r="G298" s="5">
        <v>182365.58910000001</v>
      </c>
      <c r="H298" s="5">
        <v>33657921.733800001</v>
      </c>
      <c r="I298" s="6">
        <f t="shared" si="31"/>
        <v>165172379.1618</v>
      </c>
      <c r="J298" s="11"/>
      <c r="K298" s="136"/>
      <c r="L298" s="131"/>
      <c r="M298" s="12">
        <v>9</v>
      </c>
      <c r="N298" s="5" t="s">
        <v>683</v>
      </c>
      <c r="O298" s="5">
        <v>129674868.65459999</v>
      </c>
      <c r="P298" s="5">
        <v>0</v>
      </c>
      <c r="Q298" s="5">
        <v>173578.15599999999</v>
      </c>
      <c r="R298" s="5">
        <v>29547130.138</v>
      </c>
      <c r="S298" s="6">
        <f t="shared" si="32"/>
        <v>159395576.94859999</v>
      </c>
    </row>
    <row r="299" spans="1:19" ht="24.95" customHeight="1" x14ac:dyDescent="0.2">
      <c r="A299" s="134"/>
      <c r="B299" s="131"/>
      <c r="C299" s="1">
        <v>3</v>
      </c>
      <c r="D299" s="5" t="s">
        <v>848</v>
      </c>
      <c r="E299" s="5">
        <v>137122252.6455</v>
      </c>
      <c r="F299" s="5">
        <v>-4907596.13</v>
      </c>
      <c r="G299" s="5">
        <v>183546.95869999999</v>
      </c>
      <c r="H299" s="5">
        <v>32987693.622499999</v>
      </c>
      <c r="I299" s="6">
        <f t="shared" si="31"/>
        <v>165385897.09670001</v>
      </c>
      <c r="J299" s="11"/>
      <c r="K299" s="136"/>
      <c r="L299" s="131"/>
      <c r="M299" s="12">
        <v>10</v>
      </c>
      <c r="N299" s="5" t="s">
        <v>684</v>
      </c>
      <c r="O299" s="5">
        <v>123015405.7995</v>
      </c>
      <c r="P299" s="5">
        <v>0</v>
      </c>
      <c r="Q299" s="5">
        <v>164664.03640000001</v>
      </c>
      <c r="R299" s="5">
        <v>27335280.749699999</v>
      </c>
      <c r="S299" s="6">
        <f t="shared" si="32"/>
        <v>150515350.58560002</v>
      </c>
    </row>
    <row r="300" spans="1:19" ht="24.95" customHeight="1" x14ac:dyDescent="0.2">
      <c r="A300" s="134"/>
      <c r="B300" s="131"/>
      <c r="C300" s="1">
        <v>4</v>
      </c>
      <c r="D300" s="5" t="s">
        <v>333</v>
      </c>
      <c r="E300" s="5">
        <v>149413197.31729999</v>
      </c>
      <c r="F300" s="5">
        <v>-4907596.13</v>
      </c>
      <c r="G300" s="5">
        <v>199999.179</v>
      </c>
      <c r="H300" s="5">
        <v>33312726.8805</v>
      </c>
      <c r="I300" s="6">
        <f t="shared" si="31"/>
        <v>178018327.24679998</v>
      </c>
      <c r="J300" s="11"/>
      <c r="K300" s="136"/>
      <c r="L300" s="131"/>
      <c r="M300" s="12">
        <v>11</v>
      </c>
      <c r="N300" s="5" t="s">
        <v>685</v>
      </c>
      <c r="O300" s="5">
        <v>169961737.27039999</v>
      </c>
      <c r="P300" s="5">
        <v>0</v>
      </c>
      <c r="Q300" s="5">
        <v>227504.72200000001</v>
      </c>
      <c r="R300" s="5">
        <v>39485443.913699999</v>
      </c>
      <c r="S300" s="6">
        <f t="shared" si="32"/>
        <v>209674685.90609998</v>
      </c>
    </row>
    <row r="301" spans="1:19" ht="24.95" customHeight="1" x14ac:dyDescent="0.2">
      <c r="A301" s="134"/>
      <c r="B301" s="131"/>
      <c r="C301" s="1">
        <v>5</v>
      </c>
      <c r="D301" s="5" t="s">
        <v>334</v>
      </c>
      <c r="E301" s="5">
        <v>145324782.7678</v>
      </c>
      <c r="F301" s="5">
        <v>-4907596.13</v>
      </c>
      <c r="G301" s="5">
        <v>194526.573</v>
      </c>
      <c r="H301" s="5">
        <v>35174099.464100003</v>
      </c>
      <c r="I301" s="6">
        <f t="shared" si="31"/>
        <v>175785812.67490003</v>
      </c>
      <c r="J301" s="11"/>
      <c r="K301" s="136"/>
      <c r="L301" s="131"/>
      <c r="M301" s="12">
        <v>12</v>
      </c>
      <c r="N301" s="5" t="s">
        <v>686</v>
      </c>
      <c r="O301" s="5">
        <v>114427136.5406</v>
      </c>
      <c r="P301" s="5">
        <v>0</v>
      </c>
      <c r="Q301" s="5">
        <v>153168.08540000001</v>
      </c>
      <c r="R301" s="5">
        <v>26762382.256499998</v>
      </c>
      <c r="S301" s="6">
        <f t="shared" si="32"/>
        <v>141342686.88249999</v>
      </c>
    </row>
    <row r="302" spans="1:19" ht="24.95" customHeight="1" x14ac:dyDescent="0.2">
      <c r="A302" s="134"/>
      <c r="B302" s="131"/>
      <c r="C302" s="1">
        <v>6</v>
      </c>
      <c r="D302" s="5" t="s">
        <v>36</v>
      </c>
      <c r="E302" s="5">
        <v>158240227.9677</v>
      </c>
      <c r="F302" s="5">
        <v>-4907596.13</v>
      </c>
      <c r="G302" s="5">
        <v>211814.72750000001</v>
      </c>
      <c r="H302" s="5">
        <v>37229744.799500003</v>
      </c>
      <c r="I302" s="6">
        <f t="shared" si="31"/>
        <v>190774191.36470002</v>
      </c>
      <c r="J302" s="11"/>
      <c r="K302" s="136"/>
      <c r="L302" s="131"/>
      <c r="M302" s="12">
        <v>13</v>
      </c>
      <c r="N302" s="5" t="s">
        <v>687</v>
      </c>
      <c r="O302" s="5">
        <v>152762441.4937</v>
      </c>
      <c r="P302" s="5">
        <v>0</v>
      </c>
      <c r="Q302" s="5">
        <v>204482.3578</v>
      </c>
      <c r="R302" s="5">
        <v>32834951.6908</v>
      </c>
      <c r="S302" s="6">
        <f t="shared" si="32"/>
        <v>185801875.54230002</v>
      </c>
    </row>
    <row r="303" spans="1:19" ht="24.95" customHeight="1" x14ac:dyDescent="0.2">
      <c r="A303" s="134"/>
      <c r="B303" s="131"/>
      <c r="C303" s="1">
        <v>7</v>
      </c>
      <c r="D303" s="5" t="s">
        <v>335</v>
      </c>
      <c r="E303" s="5">
        <v>124074961.2693</v>
      </c>
      <c r="F303" s="5">
        <v>-4907596.13</v>
      </c>
      <c r="G303" s="5">
        <v>166082.31959999999</v>
      </c>
      <c r="H303" s="5">
        <v>29616327.056699999</v>
      </c>
      <c r="I303" s="6">
        <f t="shared" si="31"/>
        <v>148949774.5156</v>
      </c>
      <c r="J303" s="11"/>
      <c r="K303" s="136"/>
      <c r="L303" s="131"/>
      <c r="M303" s="12">
        <v>14</v>
      </c>
      <c r="N303" s="5" t="s">
        <v>688</v>
      </c>
      <c r="O303" s="5">
        <v>152541496.48519999</v>
      </c>
      <c r="P303" s="5">
        <v>0</v>
      </c>
      <c r="Q303" s="5">
        <v>204186.60870000001</v>
      </c>
      <c r="R303" s="5">
        <v>33172738.929200001</v>
      </c>
      <c r="S303" s="6">
        <f t="shared" si="32"/>
        <v>185918422.02309999</v>
      </c>
    </row>
    <row r="304" spans="1:19" ht="24.95" customHeight="1" x14ac:dyDescent="0.2">
      <c r="A304" s="134"/>
      <c r="B304" s="131"/>
      <c r="C304" s="1">
        <v>8</v>
      </c>
      <c r="D304" s="5" t="s">
        <v>336</v>
      </c>
      <c r="E304" s="5">
        <v>133093250.752</v>
      </c>
      <c r="F304" s="5">
        <v>-4907596.13</v>
      </c>
      <c r="G304" s="5">
        <v>178153.88039999999</v>
      </c>
      <c r="H304" s="5">
        <v>32546715.088100001</v>
      </c>
      <c r="I304" s="6">
        <f t="shared" si="31"/>
        <v>160910523.5905</v>
      </c>
      <c r="J304" s="11"/>
      <c r="K304" s="136"/>
      <c r="L304" s="131"/>
      <c r="M304" s="12">
        <v>15</v>
      </c>
      <c r="N304" s="5" t="s">
        <v>689</v>
      </c>
      <c r="O304" s="5">
        <v>120549924.71520001</v>
      </c>
      <c r="P304" s="5">
        <v>0</v>
      </c>
      <c r="Q304" s="5">
        <v>161363.83129999999</v>
      </c>
      <c r="R304" s="5">
        <v>28961864.148699999</v>
      </c>
      <c r="S304" s="6">
        <f t="shared" si="32"/>
        <v>149673152.69520003</v>
      </c>
    </row>
    <row r="305" spans="1:19" ht="24.95" customHeight="1" x14ac:dyDescent="0.2">
      <c r="A305" s="134"/>
      <c r="B305" s="131"/>
      <c r="C305" s="1">
        <v>9</v>
      </c>
      <c r="D305" s="5" t="s">
        <v>337</v>
      </c>
      <c r="E305" s="5">
        <v>121338791.4659</v>
      </c>
      <c r="F305" s="5">
        <v>-4907596.13</v>
      </c>
      <c r="G305" s="5">
        <v>162419.78020000001</v>
      </c>
      <c r="H305" s="5">
        <v>28867835.883900002</v>
      </c>
      <c r="I305" s="6">
        <f t="shared" si="31"/>
        <v>145461451</v>
      </c>
      <c r="J305" s="11"/>
      <c r="K305" s="136"/>
      <c r="L305" s="131"/>
      <c r="M305" s="12">
        <v>16</v>
      </c>
      <c r="N305" s="5" t="s">
        <v>690</v>
      </c>
      <c r="O305" s="5">
        <v>153602499.27129999</v>
      </c>
      <c r="P305" s="5">
        <v>0</v>
      </c>
      <c r="Q305" s="5">
        <v>205606.82920000001</v>
      </c>
      <c r="R305" s="5">
        <v>33886961.831500001</v>
      </c>
      <c r="S305" s="6">
        <f t="shared" si="32"/>
        <v>187695067.93199998</v>
      </c>
    </row>
    <row r="306" spans="1:19" ht="24.95" customHeight="1" x14ac:dyDescent="0.2">
      <c r="A306" s="134"/>
      <c r="B306" s="131"/>
      <c r="C306" s="1">
        <v>10</v>
      </c>
      <c r="D306" s="5" t="s">
        <v>338</v>
      </c>
      <c r="E306" s="5">
        <v>115074482.976</v>
      </c>
      <c r="F306" s="5">
        <v>-4907596.13</v>
      </c>
      <c r="G306" s="5">
        <v>154034.60019999999</v>
      </c>
      <c r="H306" s="5">
        <v>29726797.139400002</v>
      </c>
      <c r="I306" s="6">
        <f t="shared" si="31"/>
        <v>140047718.58559999</v>
      </c>
      <c r="J306" s="11"/>
      <c r="K306" s="137"/>
      <c r="L306" s="132"/>
      <c r="M306" s="12">
        <v>17</v>
      </c>
      <c r="N306" s="5" t="s">
        <v>691</v>
      </c>
      <c r="O306" s="5">
        <v>163203339.2473</v>
      </c>
      <c r="P306" s="5">
        <v>0</v>
      </c>
      <c r="Q306" s="5">
        <v>218458.17129999999</v>
      </c>
      <c r="R306" s="5">
        <v>30904398.425700001</v>
      </c>
      <c r="S306" s="6">
        <f t="shared" si="32"/>
        <v>194326195.8443</v>
      </c>
    </row>
    <row r="307" spans="1:19" ht="24.95" customHeight="1" x14ac:dyDescent="0.2">
      <c r="A307" s="134"/>
      <c r="B307" s="132"/>
      <c r="C307" s="1">
        <v>11</v>
      </c>
      <c r="D307" s="5" t="s">
        <v>339</v>
      </c>
      <c r="E307" s="5">
        <v>157058006.78549999</v>
      </c>
      <c r="F307" s="5">
        <v>-4907596.13</v>
      </c>
      <c r="G307" s="5">
        <v>210232.24840000001</v>
      </c>
      <c r="H307" s="5">
        <v>36408336.930699997</v>
      </c>
      <c r="I307" s="6">
        <f t="shared" si="31"/>
        <v>188768979.8346</v>
      </c>
      <c r="J307" s="11"/>
      <c r="K307" s="18"/>
      <c r="L307" s="124" t="s">
        <v>840</v>
      </c>
      <c r="M307" s="125"/>
      <c r="N307" s="126"/>
      <c r="O307" s="14">
        <f>SUM(O290:O306)</f>
        <v>2437680343.1012998</v>
      </c>
      <c r="P307" s="14">
        <f t="shared" ref="P307:S307" si="36">SUM(P290:P306)</f>
        <v>0</v>
      </c>
      <c r="Q307" s="14">
        <f t="shared" si="36"/>
        <v>3262991.998300001</v>
      </c>
      <c r="R307" s="14">
        <f t="shared" si="36"/>
        <v>553045371.09169996</v>
      </c>
      <c r="S307" s="14">
        <f t="shared" si="36"/>
        <v>2993988706.1912999</v>
      </c>
    </row>
    <row r="308" spans="1:19" ht="24.95" customHeight="1" x14ac:dyDescent="0.2">
      <c r="A308" s="1"/>
      <c r="B308" s="124" t="s">
        <v>824</v>
      </c>
      <c r="C308" s="125"/>
      <c r="D308" s="126"/>
      <c r="E308" s="14">
        <f>SUM(E297:E307)</f>
        <v>1564577537.8693001</v>
      </c>
      <c r="F308" s="14">
        <f t="shared" ref="F308:I308" si="37">SUM(F297:F307)</f>
        <v>-53983557.430000007</v>
      </c>
      <c r="G308" s="14">
        <f t="shared" si="37"/>
        <v>2094287.7112999996</v>
      </c>
      <c r="H308" s="14">
        <f t="shared" si="37"/>
        <v>371257457.50330001</v>
      </c>
      <c r="I308" s="14">
        <f t="shared" si="37"/>
        <v>1883945725.6538997</v>
      </c>
      <c r="J308" s="11"/>
      <c r="K308" s="135">
        <v>32</v>
      </c>
      <c r="L308" s="130" t="s">
        <v>53</v>
      </c>
      <c r="M308" s="12">
        <v>1</v>
      </c>
      <c r="N308" s="5" t="s">
        <v>692</v>
      </c>
      <c r="O308" s="5">
        <v>108588414.50480001</v>
      </c>
      <c r="P308" s="5">
        <v>0</v>
      </c>
      <c r="Q308" s="5">
        <v>145352.5802</v>
      </c>
      <c r="R308" s="5">
        <v>39952022.303599998</v>
      </c>
      <c r="S308" s="6">
        <f t="shared" si="32"/>
        <v>148685789.38859999</v>
      </c>
    </row>
    <row r="309" spans="1:19" ht="24.95" customHeight="1" x14ac:dyDescent="0.2">
      <c r="A309" s="134">
        <v>16</v>
      </c>
      <c r="B309" s="130" t="s">
        <v>37</v>
      </c>
      <c r="C309" s="1">
        <v>1</v>
      </c>
      <c r="D309" s="5" t="s">
        <v>340</v>
      </c>
      <c r="E309" s="5">
        <v>122771643.18179999</v>
      </c>
      <c r="F309" s="5">
        <v>0</v>
      </c>
      <c r="G309" s="5">
        <v>164337.7445</v>
      </c>
      <c r="H309" s="5">
        <v>32740931.848900001</v>
      </c>
      <c r="I309" s="6">
        <f t="shared" si="31"/>
        <v>155676912.77519998</v>
      </c>
      <c r="J309" s="11"/>
      <c r="K309" s="136"/>
      <c r="L309" s="131"/>
      <c r="M309" s="12">
        <v>2</v>
      </c>
      <c r="N309" s="5" t="s">
        <v>693</v>
      </c>
      <c r="O309" s="5">
        <v>135672790.67269999</v>
      </c>
      <c r="P309" s="5">
        <v>0</v>
      </c>
      <c r="Q309" s="5">
        <v>181606.7605</v>
      </c>
      <c r="R309" s="5">
        <v>45277646.502099998</v>
      </c>
      <c r="S309" s="6">
        <f t="shared" si="32"/>
        <v>181132043.93529999</v>
      </c>
    </row>
    <row r="310" spans="1:19" ht="24.95" customHeight="1" x14ac:dyDescent="0.2">
      <c r="A310" s="134"/>
      <c r="B310" s="131"/>
      <c r="C310" s="1">
        <v>2</v>
      </c>
      <c r="D310" s="5" t="s">
        <v>341</v>
      </c>
      <c r="E310" s="5">
        <v>115534304.7096</v>
      </c>
      <c r="F310" s="5">
        <v>0</v>
      </c>
      <c r="G310" s="5">
        <v>154650.1012</v>
      </c>
      <c r="H310" s="5">
        <v>31146684.299199998</v>
      </c>
      <c r="I310" s="6">
        <f t="shared" si="31"/>
        <v>146835639.11000001</v>
      </c>
      <c r="J310" s="11"/>
      <c r="K310" s="136"/>
      <c r="L310" s="131"/>
      <c r="M310" s="12">
        <v>3</v>
      </c>
      <c r="N310" s="5" t="s">
        <v>694</v>
      </c>
      <c r="O310" s="5">
        <v>124983098.60699999</v>
      </c>
      <c r="P310" s="5">
        <v>0</v>
      </c>
      <c r="Q310" s="5">
        <v>167297.91990000001</v>
      </c>
      <c r="R310" s="5">
        <v>39260151.074100003</v>
      </c>
      <c r="S310" s="6">
        <f t="shared" si="32"/>
        <v>164410547.60100001</v>
      </c>
    </row>
    <row r="311" spans="1:19" ht="24.95" customHeight="1" x14ac:dyDescent="0.2">
      <c r="A311" s="134"/>
      <c r="B311" s="131"/>
      <c r="C311" s="1">
        <v>3</v>
      </c>
      <c r="D311" s="5" t="s">
        <v>342</v>
      </c>
      <c r="E311" s="5">
        <v>106140161.61310001</v>
      </c>
      <c r="F311" s="5">
        <v>0</v>
      </c>
      <c r="G311" s="5">
        <v>142075.4362</v>
      </c>
      <c r="H311" s="5">
        <v>28571990.609999999</v>
      </c>
      <c r="I311" s="6">
        <f t="shared" si="31"/>
        <v>134854227.6593</v>
      </c>
      <c r="J311" s="11"/>
      <c r="K311" s="136"/>
      <c r="L311" s="131"/>
      <c r="M311" s="12">
        <v>4</v>
      </c>
      <c r="N311" s="5" t="s">
        <v>695</v>
      </c>
      <c r="O311" s="5">
        <v>133416953.5856</v>
      </c>
      <c r="P311" s="5">
        <v>0</v>
      </c>
      <c r="Q311" s="5">
        <v>178587.17739999999</v>
      </c>
      <c r="R311" s="5">
        <v>42803116.648800001</v>
      </c>
      <c r="S311" s="6">
        <f t="shared" si="32"/>
        <v>176398657.4118</v>
      </c>
    </row>
    <row r="312" spans="1:19" ht="24.95" customHeight="1" x14ac:dyDescent="0.2">
      <c r="A312" s="134"/>
      <c r="B312" s="131"/>
      <c r="C312" s="1">
        <v>4</v>
      </c>
      <c r="D312" s="5" t="s">
        <v>343</v>
      </c>
      <c r="E312" s="5">
        <v>112888249.66760001</v>
      </c>
      <c r="F312" s="5">
        <v>0</v>
      </c>
      <c r="G312" s="5">
        <v>151108.1863</v>
      </c>
      <c r="H312" s="5">
        <v>30804710.1481</v>
      </c>
      <c r="I312" s="6">
        <f t="shared" si="31"/>
        <v>143844068.002</v>
      </c>
      <c r="J312" s="11"/>
      <c r="K312" s="136"/>
      <c r="L312" s="131"/>
      <c r="M312" s="12">
        <v>5</v>
      </c>
      <c r="N312" s="5" t="s">
        <v>696</v>
      </c>
      <c r="O312" s="5">
        <v>123844311.4056</v>
      </c>
      <c r="P312" s="5">
        <v>0</v>
      </c>
      <c r="Q312" s="5">
        <v>165773.57990000001</v>
      </c>
      <c r="R312" s="5">
        <v>43388704.708400004</v>
      </c>
      <c r="S312" s="6">
        <f t="shared" si="32"/>
        <v>167398789.69389999</v>
      </c>
    </row>
    <row r="313" spans="1:19" ht="24.95" customHeight="1" x14ac:dyDescent="0.2">
      <c r="A313" s="134"/>
      <c r="B313" s="131"/>
      <c r="C313" s="1">
        <v>5</v>
      </c>
      <c r="D313" s="5" t="s">
        <v>344</v>
      </c>
      <c r="E313" s="5">
        <v>121050782.3603</v>
      </c>
      <c r="F313" s="5">
        <v>0</v>
      </c>
      <c r="G313" s="5">
        <v>162034.26149999999</v>
      </c>
      <c r="H313" s="5">
        <v>30341766.425299998</v>
      </c>
      <c r="I313" s="6">
        <f t="shared" si="31"/>
        <v>151554583.04710001</v>
      </c>
      <c r="J313" s="11"/>
      <c r="K313" s="136"/>
      <c r="L313" s="131"/>
      <c r="M313" s="12">
        <v>6</v>
      </c>
      <c r="N313" s="5" t="s">
        <v>697</v>
      </c>
      <c r="O313" s="5">
        <v>123823617.22830001</v>
      </c>
      <c r="P313" s="5">
        <v>0</v>
      </c>
      <c r="Q313" s="5">
        <v>165745.87940000001</v>
      </c>
      <c r="R313" s="5">
        <v>43083253.319300003</v>
      </c>
      <c r="S313" s="6">
        <f t="shared" si="32"/>
        <v>167072616.42700002</v>
      </c>
    </row>
    <row r="314" spans="1:19" ht="24.95" customHeight="1" x14ac:dyDescent="0.2">
      <c r="A314" s="134"/>
      <c r="B314" s="131"/>
      <c r="C314" s="1">
        <v>6</v>
      </c>
      <c r="D314" s="5" t="s">
        <v>345</v>
      </c>
      <c r="E314" s="5">
        <v>121456117.66419999</v>
      </c>
      <c r="F314" s="5">
        <v>0</v>
      </c>
      <c r="G314" s="5">
        <v>162576.82889999999</v>
      </c>
      <c r="H314" s="5">
        <v>30436648.309700001</v>
      </c>
      <c r="I314" s="6">
        <f t="shared" si="31"/>
        <v>152055342.8028</v>
      </c>
      <c r="J314" s="11"/>
      <c r="K314" s="136"/>
      <c r="L314" s="131"/>
      <c r="M314" s="12">
        <v>7</v>
      </c>
      <c r="N314" s="5" t="s">
        <v>698</v>
      </c>
      <c r="O314" s="5">
        <v>134196467.65009999</v>
      </c>
      <c r="P314" s="5">
        <v>0</v>
      </c>
      <c r="Q314" s="5">
        <v>179630.6072</v>
      </c>
      <c r="R314" s="5">
        <v>45300062.5889</v>
      </c>
      <c r="S314" s="6">
        <f t="shared" si="32"/>
        <v>179676160.84619999</v>
      </c>
    </row>
    <row r="315" spans="1:19" ht="24.95" customHeight="1" x14ac:dyDescent="0.2">
      <c r="A315" s="134"/>
      <c r="B315" s="131"/>
      <c r="C315" s="1">
        <v>7</v>
      </c>
      <c r="D315" s="5" t="s">
        <v>346</v>
      </c>
      <c r="E315" s="5">
        <v>108709631.1602</v>
      </c>
      <c r="F315" s="5">
        <v>0</v>
      </c>
      <c r="G315" s="5">
        <v>145514.8365</v>
      </c>
      <c r="H315" s="5">
        <v>27915804.760000002</v>
      </c>
      <c r="I315" s="6">
        <f t="shared" si="31"/>
        <v>136770950.75670001</v>
      </c>
      <c r="J315" s="11"/>
      <c r="K315" s="136"/>
      <c r="L315" s="131"/>
      <c r="M315" s="12">
        <v>8</v>
      </c>
      <c r="N315" s="5" t="s">
        <v>699</v>
      </c>
      <c r="O315" s="5">
        <v>130010992.3696</v>
      </c>
      <c r="P315" s="5">
        <v>0</v>
      </c>
      <c r="Q315" s="5">
        <v>174028.07920000001</v>
      </c>
      <c r="R315" s="5">
        <v>41506784.045299999</v>
      </c>
      <c r="S315" s="6">
        <f t="shared" si="32"/>
        <v>171691804.4941</v>
      </c>
    </row>
    <row r="316" spans="1:19" ht="24.95" customHeight="1" x14ac:dyDescent="0.2">
      <c r="A316" s="134"/>
      <c r="B316" s="131"/>
      <c r="C316" s="1">
        <v>8</v>
      </c>
      <c r="D316" s="5" t="s">
        <v>347</v>
      </c>
      <c r="E316" s="5">
        <v>115146014.19949999</v>
      </c>
      <c r="F316" s="5">
        <v>0</v>
      </c>
      <c r="G316" s="5">
        <v>154130.34940000001</v>
      </c>
      <c r="H316" s="5">
        <v>29756242.7797</v>
      </c>
      <c r="I316" s="6">
        <f t="shared" si="31"/>
        <v>145056387.32859999</v>
      </c>
      <c r="J316" s="11"/>
      <c r="K316" s="136"/>
      <c r="L316" s="131"/>
      <c r="M316" s="12">
        <v>9</v>
      </c>
      <c r="N316" s="5" t="s">
        <v>700</v>
      </c>
      <c r="O316" s="5">
        <v>124007958.4619</v>
      </c>
      <c r="P316" s="5">
        <v>0</v>
      </c>
      <c r="Q316" s="5">
        <v>165992.63200000001</v>
      </c>
      <c r="R316" s="5">
        <v>42216433.5506</v>
      </c>
      <c r="S316" s="6">
        <f t="shared" si="32"/>
        <v>166390384.64449999</v>
      </c>
    </row>
    <row r="317" spans="1:19" ht="24.95" customHeight="1" x14ac:dyDescent="0.2">
      <c r="A317" s="134"/>
      <c r="B317" s="131"/>
      <c r="C317" s="1">
        <v>9</v>
      </c>
      <c r="D317" s="5" t="s">
        <v>348</v>
      </c>
      <c r="E317" s="5">
        <v>129548578.6723</v>
      </c>
      <c r="F317" s="5">
        <v>0</v>
      </c>
      <c r="G317" s="5">
        <v>173409.10870000001</v>
      </c>
      <c r="H317" s="5">
        <v>32939584.7557</v>
      </c>
      <c r="I317" s="6">
        <f t="shared" si="31"/>
        <v>162661572.53670001</v>
      </c>
      <c r="J317" s="11"/>
      <c r="K317" s="136"/>
      <c r="L317" s="131"/>
      <c r="M317" s="12">
        <v>10</v>
      </c>
      <c r="N317" s="5" t="s">
        <v>701</v>
      </c>
      <c r="O317" s="5">
        <v>145419289.98949999</v>
      </c>
      <c r="P317" s="5">
        <v>0</v>
      </c>
      <c r="Q317" s="5">
        <v>194653.07699999999</v>
      </c>
      <c r="R317" s="5">
        <v>45279514.509400003</v>
      </c>
      <c r="S317" s="6">
        <f t="shared" si="32"/>
        <v>190893457.57589999</v>
      </c>
    </row>
    <row r="318" spans="1:19" ht="24.95" customHeight="1" x14ac:dyDescent="0.2">
      <c r="A318" s="134"/>
      <c r="B318" s="131"/>
      <c r="C318" s="1">
        <v>10</v>
      </c>
      <c r="D318" s="5" t="s">
        <v>349</v>
      </c>
      <c r="E318" s="5">
        <v>114502812.4367</v>
      </c>
      <c r="F318" s="5">
        <v>0</v>
      </c>
      <c r="G318" s="5">
        <v>153269.3824</v>
      </c>
      <c r="H318" s="5">
        <v>30732244.350400001</v>
      </c>
      <c r="I318" s="6">
        <f t="shared" si="31"/>
        <v>145388326.16949999</v>
      </c>
      <c r="J318" s="11"/>
      <c r="K318" s="136"/>
      <c r="L318" s="131"/>
      <c r="M318" s="12">
        <v>11</v>
      </c>
      <c r="N318" s="5" t="s">
        <v>702</v>
      </c>
      <c r="O318" s="5">
        <v>129510462.02519999</v>
      </c>
      <c r="P318" s="5">
        <v>0</v>
      </c>
      <c r="Q318" s="5">
        <v>173358.0871</v>
      </c>
      <c r="R318" s="5">
        <v>43950910.470600002</v>
      </c>
      <c r="S318" s="6">
        <f t="shared" si="32"/>
        <v>173634730.58289999</v>
      </c>
    </row>
    <row r="319" spans="1:19" ht="24.95" customHeight="1" x14ac:dyDescent="0.2">
      <c r="A319" s="134"/>
      <c r="B319" s="131"/>
      <c r="C319" s="1">
        <v>11</v>
      </c>
      <c r="D319" s="5" t="s">
        <v>350</v>
      </c>
      <c r="E319" s="5">
        <v>141234413.5147</v>
      </c>
      <c r="F319" s="5">
        <v>0</v>
      </c>
      <c r="G319" s="5">
        <v>189051.35060000001</v>
      </c>
      <c r="H319" s="5">
        <v>35440073.468099996</v>
      </c>
      <c r="I319" s="6">
        <f t="shared" si="31"/>
        <v>176863538.33340001</v>
      </c>
      <c r="J319" s="11"/>
      <c r="K319" s="136"/>
      <c r="L319" s="131"/>
      <c r="M319" s="12">
        <v>12</v>
      </c>
      <c r="N319" s="5" t="s">
        <v>703</v>
      </c>
      <c r="O319" s="5">
        <v>123952622.1675</v>
      </c>
      <c r="P319" s="5">
        <v>0</v>
      </c>
      <c r="Q319" s="5">
        <v>165918.56080000001</v>
      </c>
      <c r="R319" s="5">
        <v>41432192.584200002</v>
      </c>
      <c r="S319" s="6">
        <f t="shared" si="32"/>
        <v>165550733.3125</v>
      </c>
    </row>
    <row r="320" spans="1:19" ht="24.95" customHeight="1" x14ac:dyDescent="0.2">
      <c r="A320" s="134"/>
      <c r="B320" s="131"/>
      <c r="C320" s="1">
        <v>12</v>
      </c>
      <c r="D320" s="5" t="s">
        <v>351</v>
      </c>
      <c r="E320" s="5">
        <v>119949735.30509999</v>
      </c>
      <c r="F320" s="5">
        <v>0</v>
      </c>
      <c r="G320" s="5">
        <v>160560.43919999999</v>
      </c>
      <c r="H320" s="5">
        <v>30440062.254000001</v>
      </c>
      <c r="I320" s="6">
        <f t="shared" si="31"/>
        <v>150550357.99829999</v>
      </c>
      <c r="J320" s="11"/>
      <c r="K320" s="136"/>
      <c r="L320" s="131"/>
      <c r="M320" s="12">
        <v>13</v>
      </c>
      <c r="N320" s="5" t="s">
        <v>704</v>
      </c>
      <c r="O320" s="5">
        <v>147153307.1884</v>
      </c>
      <c r="P320" s="5">
        <v>0</v>
      </c>
      <c r="Q320" s="5">
        <v>196974.17060000001</v>
      </c>
      <c r="R320" s="5">
        <v>48162880.289800003</v>
      </c>
      <c r="S320" s="6">
        <f t="shared" si="32"/>
        <v>195513161.64880002</v>
      </c>
    </row>
    <row r="321" spans="1:19" ht="24.95" customHeight="1" x14ac:dyDescent="0.2">
      <c r="A321" s="134"/>
      <c r="B321" s="131"/>
      <c r="C321" s="1">
        <v>13</v>
      </c>
      <c r="D321" s="5" t="s">
        <v>352</v>
      </c>
      <c r="E321" s="5">
        <v>108359485.2036</v>
      </c>
      <c r="F321" s="5">
        <v>0</v>
      </c>
      <c r="G321" s="5">
        <v>145046.14360000001</v>
      </c>
      <c r="H321" s="5">
        <v>29485317.317400001</v>
      </c>
      <c r="I321" s="6">
        <f t="shared" si="31"/>
        <v>137989848.66460001</v>
      </c>
      <c r="J321" s="11"/>
      <c r="K321" s="136"/>
      <c r="L321" s="131"/>
      <c r="M321" s="12">
        <v>14</v>
      </c>
      <c r="N321" s="5" t="s">
        <v>705</v>
      </c>
      <c r="O321" s="5">
        <v>180205184.58230001</v>
      </c>
      <c r="P321" s="5">
        <v>0</v>
      </c>
      <c r="Q321" s="5">
        <v>241216.2353</v>
      </c>
      <c r="R321" s="5">
        <v>59150112.332099997</v>
      </c>
      <c r="S321" s="6">
        <f t="shared" si="32"/>
        <v>239596513.14970002</v>
      </c>
    </row>
    <row r="322" spans="1:19" ht="24.95" customHeight="1" x14ac:dyDescent="0.2">
      <c r="A322" s="134"/>
      <c r="B322" s="131"/>
      <c r="C322" s="1">
        <v>14</v>
      </c>
      <c r="D322" s="5" t="s">
        <v>353</v>
      </c>
      <c r="E322" s="5">
        <v>105451428.9506</v>
      </c>
      <c r="F322" s="5">
        <v>0</v>
      </c>
      <c r="G322" s="5">
        <v>141153.5232</v>
      </c>
      <c r="H322" s="5">
        <v>28413596.479699999</v>
      </c>
      <c r="I322" s="6">
        <f t="shared" si="31"/>
        <v>134006178.9535</v>
      </c>
      <c r="J322" s="11"/>
      <c r="K322" s="136"/>
      <c r="L322" s="131"/>
      <c r="M322" s="12">
        <v>15</v>
      </c>
      <c r="N322" s="5" t="s">
        <v>706</v>
      </c>
      <c r="O322" s="5">
        <v>145487445.54370001</v>
      </c>
      <c r="P322" s="5">
        <v>0</v>
      </c>
      <c r="Q322" s="5">
        <v>194744.3076</v>
      </c>
      <c r="R322" s="5">
        <v>47439575.007600002</v>
      </c>
      <c r="S322" s="6">
        <f t="shared" si="32"/>
        <v>193121764.85890001</v>
      </c>
    </row>
    <row r="323" spans="1:19" ht="24.95" customHeight="1" x14ac:dyDescent="0.2">
      <c r="A323" s="134"/>
      <c r="B323" s="131"/>
      <c r="C323" s="1">
        <v>15</v>
      </c>
      <c r="D323" s="5" t="s">
        <v>354</v>
      </c>
      <c r="E323" s="5">
        <v>93940507.454999998</v>
      </c>
      <c r="F323" s="5">
        <v>0</v>
      </c>
      <c r="G323" s="5">
        <v>125745.41409999999</v>
      </c>
      <c r="H323" s="5">
        <v>25301109.950399999</v>
      </c>
      <c r="I323" s="6">
        <f t="shared" si="31"/>
        <v>119367362.8195</v>
      </c>
      <c r="J323" s="11"/>
      <c r="K323" s="136"/>
      <c r="L323" s="131"/>
      <c r="M323" s="12">
        <v>16</v>
      </c>
      <c r="N323" s="5" t="s">
        <v>707</v>
      </c>
      <c r="O323" s="5">
        <v>146809588.9659</v>
      </c>
      <c r="P323" s="5">
        <v>0</v>
      </c>
      <c r="Q323" s="5">
        <v>196514.08170000001</v>
      </c>
      <c r="R323" s="5">
        <v>47505406.159000002</v>
      </c>
      <c r="S323" s="6">
        <f t="shared" si="32"/>
        <v>194511509.20660001</v>
      </c>
    </row>
    <row r="324" spans="1:19" ht="24.95" customHeight="1" x14ac:dyDescent="0.2">
      <c r="A324" s="134"/>
      <c r="B324" s="131"/>
      <c r="C324" s="1">
        <v>16</v>
      </c>
      <c r="D324" s="5" t="s">
        <v>355</v>
      </c>
      <c r="E324" s="5">
        <v>101830283.1754</v>
      </c>
      <c r="F324" s="5">
        <v>0</v>
      </c>
      <c r="G324" s="5">
        <v>136306.3866</v>
      </c>
      <c r="H324" s="5">
        <v>27746395.828400001</v>
      </c>
      <c r="I324" s="6">
        <f t="shared" si="31"/>
        <v>129712985.39040001</v>
      </c>
      <c r="J324" s="11"/>
      <c r="K324" s="136"/>
      <c r="L324" s="131"/>
      <c r="M324" s="12">
        <v>17</v>
      </c>
      <c r="N324" s="5" t="s">
        <v>708</v>
      </c>
      <c r="O324" s="5">
        <v>100864745.27079999</v>
      </c>
      <c r="P324" s="5">
        <v>0</v>
      </c>
      <c r="Q324" s="5">
        <v>135013.95199999999</v>
      </c>
      <c r="R324" s="5">
        <v>34021807.902999997</v>
      </c>
      <c r="S324" s="6">
        <f t="shared" si="32"/>
        <v>135021567.12580001</v>
      </c>
    </row>
    <row r="325" spans="1:19" ht="24.95" customHeight="1" x14ac:dyDescent="0.2">
      <c r="A325" s="134"/>
      <c r="B325" s="131"/>
      <c r="C325" s="1">
        <v>17</v>
      </c>
      <c r="D325" s="5" t="s">
        <v>356</v>
      </c>
      <c r="E325" s="5">
        <v>119545099.76710001</v>
      </c>
      <c r="F325" s="5">
        <v>0</v>
      </c>
      <c r="G325" s="5">
        <v>160018.80850000001</v>
      </c>
      <c r="H325" s="5">
        <v>29349919.0002</v>
      </c>
      <c r="I325" s="6">
        <f t="shared" si="31"/>
        <v>149055037.5758</v>
      </c>
      <c r="J325" s="11"/>
      <c r="K325" s="136"/>
      <c r="L325" s="131"/>
      <c r="M325" s="12">
        <v>18</v>
      </c>
      <c r="N325" s="5" t="s">
        <v>709</v>
      </c>
      <c r="O325" s="5">
        <v>124114499.8946</v>
      </c>
      <c r="P325" s="5">
        <v>0</v>
      </c>
      <c r="Q325" s="5">
        <v>166135.24460000001</v>
      </c>
      <c r="R325" s="5">
        <v>43512766.154100001</v>
      </c>
      <c r="S325" s="6">
        <f t="shared" si="32"/>
        <v>167793401.2933</v>
      </c>
    </row>
    <row r="326" spans="1:19" ht="24.95" customHeight="1" x14ac:dyDescent="0.2">
      <c r="A326" s="134"/>
      <c r="B326" s="131"/>
      <c r="C326" s="1">
        <v>18</v>
      </c>
      <c r="D326" s="5" t="s">
        <v>357</v>
      </c>
      <c r="E326" s="5">
        <v>129393503.54790001</v>
      </c>
      <c r="F326" s="5">
        <v>0</v>
      </c>
      <c r="G326" s="5">
        <v>173201.5307</v>
      </c>
      <c r="H326" s="5">
        <v>31896206.096799999</v>
      </c>
      <c r="I326" s="6">
        <f t="shared" si="31"/>
        <v>161462911.17540002</v>
      </c>
      <c r="J326" s="11"/>
      <c r="K326" s="136"/>
      <c r="L326" s="131"/>
      <c r="M326" s="12">
        <v>19</v>
      </c>
      <c r="N326" s="5" t="s">
        <v>710</v>
      </c>
      <c r="O326" s="5">
        <v>98372978.570500001</v>
      </c>
      <c r="P326" s="5">
        <v>0</v>
      </c>
      <c r="Q326" s="5">
        <v>131678.5619</v>
      </c>
      <c r="R326" s="5">
        <v>35676153.754299998</v>
      </c>
      <c r="S326" s="6">
        <f t="shared" si="32"/>
        <v>134180810.8867</v>
      </c>
    </row>
    <row r="327" spans="1:19" ht="24.95" customHeight="1" x14ac:dyDescent="0.2">
      <c r="A327" s="134"/>
      <c r="B327" s="131"/>
      <c r="C327" s="1">
        <v>19</v>
      </c>
      <c r="D327" s="5" t="s">
        <v>358</v>
      </c>
      <c r="E327" s="5">
        <v>113367642.9533</v>
      </c>
      <c r="F327" s="5">
        <v>0</v>
      </c>
      <c r="G327" s="5">
        <v>151749.88500000001</v>
      </c>
      <c r="H327" s="5">
        <v>28656115.349399999</v>
      </c>
      <c r="I327" s="6">
        <f t="shared" si="31"/>
        <v>142175508.1877</v>
      </c>
      <c r="J327" s="11"/>
      <c r="K327" s="136"/>
      <c r="L327" s="131"/>
      <c r="M327" s="12">
        <v>20</v>
      </c>
      <c r="N327" s="5" t="s">
        <v>711</v>
      </c>
      <c r="O327" s="5">
        <v>106407040.5932</v>
      </c>
      <c r="P327" s="5">
        <v>0</v>
      </c>
      <c r="Q327" s="5">
        <v>142432.6709</v>
      </c>
      <c r="R327" s="5">
        <v>38970609.953400001</v>
      </c>
      <c r="S327" s="6">
        <f t="shared" si="32"/>
        <v>145520083.2175</v>
      </c>
    </row>
    <row r="328" spans="1:19" ht="24.95" customHeight="1" x14ac:dyDescent="0.2">
      <c r="A328" s="134"/>
      <c r="B328" s="131"/>
      <c r="C328" s="1">
        <v>20</v>
      </c>
      <c r="D328" s="5" t="s">
        <v>359</v>
      </c>
      <c r="E328" s="5">
        <v>100715276.1266</v>
      </c>
      <c r="F328" s="5">
        <v>0</v>
      </c>
      <c r="G328" s="5">
        <v>134813.87789999999</v>
      </c>
      <c r="H328" s="5">
        <v>26531096.0902</v>
      </c>
      <c r="I328" s="6">
        <f t="shared" si="31"/>
        <v>127381186.09470001</v>
      </c>
      <c r="J328" s="11"/>
      <c r="K328" s="136"/>
      <c r="L328" s="131"/>
      <c r="M328" s="12">
        <v>21</v>
      </c>
      <c r="N328" s="5" t="s">
        <v>712</v>
      </c>
      <c r="O328" s="5">
        <v>109899105.5825</v>
      </c>
      <c r="P328" s="5">
        <v>0</v>
      </c>
      <c r="Q328" s="5">
        <v>147107.0246</v>
      </c>
      <c r="R328" s="5">
        <v>37113939.594999999</v>
      </c>
      <c r="S328" s="6">
        <f t="shared" si="32"/>
        <v>147160152.20209998</v>
      </c>
    </row>
    <row r="329" spans="1:19" ht="24.95" customHeight="1" x14ac:dyDescent="0.2">
      <c r="A329" s="134"/>
      <c r="B329" s="131"/>
      <c r="C329" s="1">
        <v>21</v>
      </c>
      <c r="D329" s="5" t="s">
        <v>360</v>
      </c>
      <c r="E329" s="5">
        <v>110772964.26199999</v>
      </c>
      <c r="F329" s="5">
        <v>0</v>
      </c>
      <c r="G329" s="5">
        <v>148276.74059999999</v>
      </c>
      <c r="H329" s="5">
        <v>29331174.513900001</v>
      </c>
      <c r="I329" s="6">
        <f t="shared" ref="I329:I392" si="38">E329+F329+G329+H329</f>
        <v>140252415.5165</v>
      </c>
      <c r="J329" s="11"/>
      <c r="K329" s="136"/>
      <c r="L329" s="131"/>
      <c r="M329" s="12">
        <v>22</v>
      </c>
      <c r="N329" s="5" t="s">
        <v>713</v>
      </c>
      <c r="O329" s="5">
        <v>204096908.48699999</v>
      </c>
      <c r="P329" s="5">
        <v>0</v>
      </c>
      <c r="Q329" s="5">
        <v>273196.84519999998</v>
      </c>
      <c r="R329" s="5">
        <v>64066578.533200003</v>
      </c>
      <c r="S329" s="6">
        <f t="shared" ref="S329:S392" si="39">O329+P329+Q329+R329</f>
        <v>268436683.86540002</v>
      </c>
    </row>
    <row r="330" spans="1:19" ht="24.95" customHeight="1" x14ac:dyDescent="0.2">
      <c r="A330" s="134"/>
      <c r="B330" s="131"/>
      <c r="C330" s="1">
        <v>22</v>
      </c>
      <c r="D330" s="5" t="s">
        <v>361</v>
      </c>
      <c r="E330" s="5">
        <v>107758068.87729999</v>
      </c>
      <c r="F330" s="5">
        <v>0</v>
      </c>
      <c r="G330" s="5">
        <v>144241.10920000001</v>
      </c>
      <c r="H330" s="5">
        <v>27868073.954500001</v>
      </c>
      <c r="I330" s="6">
        <f t="shared" si="38"/>
        <v>135770383.94099998</v>
      </c>
      <c r="J330" s="11"/>
      <c r="K330" s="137"/>
      <c r="L330" s="132"/>
      <c r="M330" s="12">
        <v>23</v>
      </c>
      <c r="N330" s="5" t="s">
        <v>714</v>
      </c>
      <c r="O330" s="5">
        <v>120802139.3679</v>
      </c>
      <c r="P330" s="5">
        <v>0</v>
      </c>
      <c r="Q330" s="5">
        <v>161701.4369</v>
      </c>
      <c r="R330" s="5">
        <v>36798954.927599996</v>
      </c>
      <c r="S330" s="6">
        <f t="shared" si="39"/>
        <v>157762795.7324</v>
      </c>
    </row>
    <row r="331" spans="1:19" ht="24.95" customHeight="1" x14ac:dyDescent="0.2">
      <c r="A331" s="134"/>
      <c r="B331" s="131"/>
      <c r="C331" s="1">
        <v>23</v>
      </c>
      <c r="D331" s="5" t="s">
        <v>362</v>
      </c>
      <c r="E331" s="5">
        <v>104229860.34450001</v>
      </c>
      <c r="F331" s="5">
        <v>0</v>
      </c>
      <c r="G331" s="5">
        <v>139518.375</v>
      </c>
      <c r="H331" s="5">
        <v>27341102.673599999</v>
      </c>
      <c r="I331" s="6">
        <f t="shared" si="38"/>
        <v>131710481.39310001</v>
      </c>
      <c r="J331" s="11"/>
      <c r="K331" s="18"/>
      <c r="L331" s="124" t="s">
        <v>841</v>
      </c>
      <c r="M331" s="125"/>
      <c r="N331" s="126"/>
      <c r="O331" s="14">
        <f>SUM(O308:O330)</f>
        <v>3021639922.7146001</v>
      </c>
      <c r="P331" s="14">
        <f t="shared" ref="P331:S331" si="40">SUM(P308:P330)</f>
        <v>0</v>
      </c>
      <c r="Q331" s="14">
        <f t="shared" si="40"/>
        <v>4044659.4718999998</v>
      </c>
      <c r="R331" s="14">
        <f t="shared" si="40"/>
        <v>1005869576.9144002</v>
      </c>
      <c r="S331" s="14">
        <f t="shared" si="40"/>
        <v>4031554159.1009011</v>
      </c>
    </row>
    <row r="332" spans="1:19" ht="24.95" customHeight="1" x14ac:dyDescent="0.2">
      <c r="A332" s="134"/>
      <c r="B332" s="131"/>
      <c r="C332" s="1">
        <v>24</v>
      </c>
      <c r="D332" s="5" t="s">
        <v>363</v>
      </c>
      <c r="E332" s="5">
        <v>107824418.1919</v>
      </c>
      <c r="F332" s="5">
        <v>0</v>
      </c>
      <c r="G332" s="5">
        <v>144329.92199999999</v>
      </c>
      <c r="H332" s="5">
        <v>27706330.294</v>
      </c>
      <c r="I332" s="6">
        <f t="shared" si="38"/>
        <v>135675078.40790001</v>
      </c>
      <c r="J332" s="11"/>
      <c r="K332" s="135">
        <v>33</v>
      </c>
      <c r="L332" s="130" t="s">
        <v>54</v>
      </c>
      <c r="M332" s="12">
        <v>1</v>
      </c>
      <c r="N332" s="5" t="s">
        <v>715</v>
      </c>
      <c r="O332" s="5">
        <v>113181099.0944</v>
      </c>
      <c r="P332" s="5">
        <f>-1564740.79</f>
        <v>-1564740.79</v>
      </c>
      <c r="Q332" s="5">
        <v>151500.18410000001</v>
      </c>
      <c r="R332" s="5">
        <v>26231749.624499999</v>
      </c>
      <c r="S332" s="6">
        <f t="shared" si="39"/>
        <v>137999608.11300001</v>
      </c>
    </row>
    <row r="333" spans="1:19" ht="24.95" customHeight="1" x14ac:dyDescent="0.2">
      <c r="A333" s="134"/>
      <c r="B333" s="131"/>
      <c r="C333" s="1">
        <v>25</v>
      </c>
      <c r="D333" s="5" t="s">
        <v>364</v>
      </c>
      <c r="E333" s="5">
        <v>108811860.97849999</v>
      </c>
      <c r="F333" s="5">
        <v>0</v>
      </c>
      <c r="G333" s="5">
        <v>145651.6777</v>
      </c>
      <c r="H333" s="5">
        <v>28332499.200300001</v>
      </c>
      <c r="I333" s="6">
        <f t="shared" si="38"/>
        <v>137290011.8565</v>
      </c>
      <c r="J333" s="11"/>
      <c r="K333" s="136"/>
      <c r="L333" s="131"/>
      <c r="M333" s="12">
        <v>2</v>
      </c>
      <c r="N333" s="5" t="s">
        <v>716</v>
      </c>
      <c r="O333" s="5">
        <v>128838015.1399</v>
      </c>
      <c r="P333" s="5">
        <f t="shared" ref="P333:P354" si="41">-1564740.79</f>
        <v>-1564740.79</v>
      </c>
      <c r="Q333" s="5">
        <v>172457.9737</v>
      </c>
      <c r="R333" s="5">
        <v>30765145.5154</v>
      </c>
      <c r="S333" s="6">
        <f t="shared" si="39"/>
        <v>158210877.83899999</v>
      </c>
    </row>
    <row r="334" spans="1:19" ht="24.95" customHeight="1" x14ac:dyDescent="0.2">
      <c r="A334" s="134"/>
      <c r="B334" s="131"/>
      <c r="C334" s="1">
        <v>26</v>
      </c>
      <c r="D334" s="5" t="s">
        <v>365</v>
      </c>
      <c r="E334" s="5">
        <v>115757323.8662</v>
      </c>
      <c r="F334" s="5">
        <v>0</v>
      </c>
      <c r="G334" s="5">
        <v>154948.62669999999</v>
      </c>
      <c r="H334" s="5">
        <v>31436096.591800001</v>
      </c>
      <c r="I334" s="6">
        <f t="shared" si="38"/>
        <v>147348369.08469999</v>
      </c>
      <c r="J334" s="11"/>
      <c r="K334" s="136"/>
      <c r="L334" s="131"/>
      <c r="M334" s="12">
        <v>3</v>
      </c>
      <c r="N334" s="5" t="s">
        <v>875</v>
      </c>
      <c r="O334" s="5">
        <v>138844377.9957</v>
      </c>
      <c r="P334" s="5">
        <f t="shared" si="41"/>
        <v>-1564740.79</v>
      </c>
      <c r="Q334" s="5">
        <v>185852.13430000001</v>
      </c>
      <c r="R334" s="5">
        <v>31998030.287099998</v>
      </c>
      <c r="S334" s="6">
        <f t="shared" si="39"/>
        <v>169463519.62709999</v>
      </c>
    </row>
    <row r="335" spans="1:19" ht="24.95" customHeight="1" x14ac:dyDescent="0.2">
      <c r="A335" s="134"/>
      <c r="B335" s="132"/>
      <c r="C335" s="1">
        <v>27</v>
      </c>
      <c r="D335" s="5" t="s">
        <v>366</v>
      </c>
      <c r="E335" s="5">
        <v>103554724.9199</v>
      </c>
      <c r="F335" s="5">
        <v>0</v>
      </c>
      <c r="G335" s="5">
        <v>138614.66279999999</v>
      </c>
      <c r="H335" s="5">
        <v>26532255.543000001</v>
      </c>
      <c r="I335" s="6">
        <f t="shared" si="38"/>
        <v>130225595.1257</v>
      </c>
      <c r="J335" s="11"/>
      <c r="K335" s="136"/>
      <c r="L335" s="131"/>
      <c r="M335" s="12">
        <v>4</v>
      </c>
      <c r="N335" s="5" t="s">
        <v>717</v>
      </c>
      <c r="O335" s="5">
        <v>150751993.23109999</v>
      </c>
      <c r="P335" s="5">
        <f t="shared" si="41"/>
        <v>-1564740.79</v>
      </c>
      <c r="Q335" s="5">
        <v>201791.24350000001</v>
      </c>
      <c r="R335" s="5">
        <v>35458417.059500001</v>
      </c>
      <c r="S335" s="6">
        <f t="shared" si="39"/>
        <v>184847460.7441</v>
      </c>
    </row>
    <row r="336" spans="1:19" ht="24.95" customHeight="1" x14ac:dyDescent="0.2">
      <c r="A336" s="1"/>
      <c r="B336" s="124" t="s">
        <v>825</v>
      </c>
      <c r="C336" s="125"/>
      <c r="D336" s="126"/>
      <c r="E336" s="14">
        <f>SUM(E309:E335)</f>
        <v>3060244893.1048989</v>
      </c>
      <c r="F336" s="14">
        <f t="shared" ref="F336:I336" si="42">SUM(F309:F335)</f>
        <v>0</v>
      </c>
      <c r="G336" s="14">
        <f t="shared" si="42"/>
        <v>4096334.7089999998</v>
      </c>
      <c r="H336" s="14">
        <f t="shared" si="42"/>
        <v>797194032.89269996</v>
      </c>
      <c r="I336" s="14">
        <f t="shared" si="42"/>
        <v>3861535260.7066002</v>
      </c>
      <c r="J336" s="11"/>
      <c r="K336" s="136"/>
      <c r="L336" s="131"/>
      <c r="M336" s="12">
        <v>5</v>
      </c>
      <c r="N336" s="5" t="s">
        <v>718</v>
      </c>
      <c r="O336" s="5">
        <v>141813141.01969999</v>
      </c>
      <c r="P336" s="5">
        <f t="shared" si="41"/>
        <v>-1564740.79</v>
      </c>
      <c r="Q336" s="5">
        <v>189826.01459999999</v>
      </c>
      <c r="R336" s="5">
        <v>31208958.2676</v>
      </c>
      <c r="S336" s="6">
        <f t="shared" si="39"/>
        <v>171647184.51190001</v>
      </c>
    </row>
    <row r="337" spans="1:19" ht="24.95" customHeight="1" x14ac:dyDescent="0.2">
      <c r="A337" s="134">
        <v>17</v>
      </c>
      <c r="B337" s="130" t="s">
        <v>38</v>
      </c>
      <c r="C337" s="1">
        <v>1</v>
      </c>
      <c r="D337" s="5" t="s">
        <v>367</v>
      </c>
      <c r="E337" s="5">
        <v>108139939.3416</v>
      </c>
      <c r="F337" s="5">
        <v>0</v>
      </c>
      <c r="G337" s="5">
        <v>144752.26740000001</v>
      </c>
      <c r="H337" s="5">
        <v>29179700.4518</v>
      </c>
      <c r="I337" s="6">
        <f t="shared" si="38"/>
        <v>137464392.06079999</v>
      </c>
      <c r="J337" s="11"/>
      <c r="K337" s="136"/>
      <c r="L337" s="131"/>
      <c r="M337" s="12">
        <v>6</v>
      </c>
      <c r="N337" s="5" t="s">
        <v>719</v>
      </c>
      <c r="O337" s="5">
        <v>128498757.7053</v>
      </c>
      <c r="P337" s="5">
        <f t="shared" si="41"/>
        <v>-1564740.79</v>
      </c>
      <c r="Q337" s="5">
        <v>172003.85579999999</v>
      </c>
      <c r="R337" s="5">
        <v>25620911.260299999</v>
      </c>
      <c r="S337" s="6">
        <f t="shared" si="39"/>
        <v>152726932.0314</v>
      </c>
    </row>
    <row r="338" spans="1:19" ht="24.95" customHeight="1" x14ac:dyDescent="0.2">
      <c r="A338" s="134"/>
      <c r="B338" s="131"/>
      <c r="C338" s="1">
        <v>2</v>
      </c>
      <c r="D338" s="5" t="s">
        <v>368</v>
      </c>
      <c r="E338" s="5">
        <v>127898321.0988</v>
      </c>
      <c r="F338" s="5">
        <v>0</v>
      </c>
      <c r="G338" s="5">
        <v>171200.13269999999</v>
      </c>
      <c r="H338" s="5">
        <v>34081609.079300001</v>
      </c>
      <c r="I338" s="6">
        <f t="shared" si="38"/>
        <v>162151130.31080002</v>
      </c>
      <c r="J338" s="11"/>
      <c r="K338" s="136"/>
      <c r="L338" s="131"/>
      <c r="M338" s="12">
        <v>7</v>
      </c>
      <c r="N338" s="5" t="s">
        <v>720</v>
      </c>
      <c r="O338" s="5">
        <v>146763917.22549999</v>
      </c>
      <c r="P338" s="5">
        <f t="shared" si="41"/>
        <v>-1564740.79</v>
      </c>
      <c r="Q338" s="5">
        <v>196452.94709999999</v>
      </c>
      <c r="R338" s="5">
        <v>34369240.016400002</v>
      </c>
      <c r="S338" s="6">
        <f t="shared" si="39"/>
        <v>179764869.39900002</v>
      </c>
    </row>
    <row r="339" spans="1:19" ht="24.95" customHeight="1" x14ac:dyDescent="0.2">
      <c r="A339" s="134"/>
      <c r="B339" s="131"/>
      <c r="C339" s="1">
        <v>3</v>
      </c>
      <c r="D339" s="5" t="s">
        <v>369</v>
      </c>
      <c r="E339" s="5">
        <v>158725304.53490001</v>
      </c>
      <c r="F339" s="5">
        <v>0</v>
      </c>
      <c r="G339" s="5">
        <v>212464.0337</v>
      </c>
      <c r="H339" s="5">
        <v>40862604.152099997</v>
      </c>
      <c r="I339" s="6">
        <f t="shared" si="38"/>
        <v>199800372.7207</v>
      </c>
      <c r="J339" s="11"/>
      <c r="K339" s="136"/>
      <c r="L339" s="131"/>
      <c r="M339" s="12">
        <v>8</v>
      </c>
      <c r="N339" s="5" t="s">
        <v>721</v>
      </c>
      <c r="O339" s="5">
        <v>125235224.06460001</v>
      </c>
      <c r="P339" s="5">
        <f t="shared" si="41"/>
        <v>-1564740.79</v>
      </c>
      <c r="Q339" s="5">
        <v>167635.40599999999</v>
      </c>
      <c r="R339" s="5">
        <v>29160140.820599999</v>
      </c>
      <c r="S339" s="6">
        <f t="shared" si="39"/>
        <v>152998259.50119999</v>
      </c>
    </row>
    <row r="340" spans="1:19" ht="24.95" customHeight="1" x14ac:dyDescent="0.2">
      <c r="A340" s="134"/>
      <c r="B340" s="131"/>
      <c r="C340" s="1">
        <v>4</v>
      </c>
      <c r="D340" s="5" t="s">
        <v>370</v>
      </c>
      <c r="E340" s="5">
        <v>120057138.1576</v>
      </c>
      <c r="F340" s="5">
        <v>0</v>
      </c>
      <c r="G340" s="5">
        <v>160704.20480000001</v>
      </c>
      <c r="H340" s="5">
        <v>29844968.6818</v>
      </c>
      <c r="I340" s="6">
        <f t="shared" si="38"/>
        <v>150062811.0442</v>
      </c>
      <c r="J340" s="11"/>
      <c r="K340" s="136"/>
      <c r="L340" s="131"/>
      <c r="M340" s="12">
        <v>9</v>
      </c>
      <c r="N340" s="5" t="s">
        <v>722</v>
      </c>
      <c r="O340" s="5">
        <v>141756945.47369999</v>
      </c>
      <c r="P340" s="5">
        <f t="shared" si="41"/>
        <v>-1564740.79</v>
      </c>
      <c r="Q340" s="5">
        <v>189750.79319999999</v>
      </c>
      <c r="R340" s="5">
        <v>28877620.830600001</v>
      </c>
      <c r="S340" s="6">
        <f t="shared" si="39"/>
        <v>169259576.30749997</v>
      </c>
    </row>
    <row r="341" spans="1:19" ht="24.95" customHeight="1" x14ac:dyDescent="0.2">
      <c r="A341" s="134"/>
      <c r="B341" s="131"/>
      <c r="C341" s="1">
        <v>5</v>
      </c>
      <c r="D341" s="5" t="s">
        <v>371</v>
      </c>
      <c r="E341" s="5">
        <v>103019497.56569999</v>
      </c>
      <c r="F341" s="5">
        <v>0</v>
      </c>
      <c r="G341" s="5">
        <v>137898.22659999999</v>
      </c>
      <c r="H341" s="5">
        <v>25855484.965100002</v>
      </c>
      <c r="I341" s="6">
        <f t="shared" si="38"/>
        <v>129012880.75740001</v>
      </c>
      <c r="J341" s="11"/>
      <c r="K341" s="136"/>
      <c r="L341" s="131"/>
      <c r="M341" s="12">
        <v>10</v>
      </c>
      <c r="N341" s="5" t="s">
        <v>723</v>
      </c>
      <c r="O341" s="5">
        <v>127986786.182</v>
      </c>
      <c r="P341" s="5">
        <f t="shared" si="41"/>
        <v>-1564740.79</v>
      </c>
      <c r="Q341" s="5">
        <v>171318.549</v>
      </c>
      <c r="R341" s="5">
        <v>27496261.691100001</v>
      </c>
      <c r="S341" s="6">
        <f t="shared" si="39"/>
        <v>154089625.63209999</v>
      </c>
    </row>
    <row r="342" spans="1:19" ht="24.95" customHeight="1" x14ac:dyDescent="0.2">
      <c r="A342" s="134"/>
      <c r="B342" s="131"/>
      <c r="C342" s="1">
        <v>6</v>
      </c>
      <c r="D342" s="5" t="s">
        <v>372</v>
      </c>
      <c r="E342" s="5">
        <v>101059391.3647</v>
      </c>
      <c r="F342" s="5">
        <v>0</v>
      </c>
      <c r="G342" s="5">
        <v>135274.49830000001</v>
      </c>
      <c r="H342" s="5">
        <v>26949042.1631</v>
      </c>
      <c r="I342" s="6">
        <f t="shared" si="38"/>
        <v>128143708.02610001</v>
      </c>
      <c r="J342" s="11"/>
      <c r="K342" s="136"/>
      <c r="L342" s="131"/>
      <c r="M342" s="12">
        <v>11</v>
      </c>
      <c r="N342" s="5" t="s">
        <v>724</v>
      </c>
      <c r="O342" s="5">
        <v>118683057.8285</v>
      </c>
      <c r="P342" s="5">
        <f t="shared" si="41"/>
        <v>-1564740.79</v>
      </c>
      <c r="Q342" s="5">
        <v>158864.9099</v>
      </c>
      <c r="R342" s="5">
        <v>28091511.857000001</v>
      </c>
      <c r="S342" s="6">
        <f t="shared" si="39"/>
        <v>145368693.80539998</v>
      </c>
    </row>
    <row r="343" spans="1:19" ht="24.95" customHeight="1" x14ac:dyDescent="0.2">
      <c r="A343" s="134"/>
      <c r="B343" s="131"/>
      <c r="C343" s="1">
        <v>7</v>
      </c>
      <c r="D343" s="5" t="s">
        <v>373</v>
      </c>
      <c r="E343" s="5">
        <v>141859640.8488</v>
      </c>
      <c r="F343" s="5">
        <v>0</v>
      </c>
      <c r="G343" s="5">
        <v>189888.25760000001</v>
      </c>
      <c r="H343" s="5">
        <v>36532048.080799997</v>
      </c>
      <c r="I343" s="6">
        <f t="shared" si="38"/>
        <v>178581577.18720001</v>
      </c>
      <c r="J343" s="11"/>
      <c r="K343" s="136"/>
      <c r="L343" s="131"/>
      <c r="M343" s="12">
        <v>12</v>
      </c>
      <c r="N343" s="5" t="s">
        <v>725</v>
      </c>
      <c r="O343" s="5">
        <v>141306620.4219</v>
      </c>
      <c r="P343" s="5">
        <f t="shared" si="41"/>
        <v>-1564740.79</v>
      </c>
      <c r="Q343" s="5">
        <v>189148.0042</v>
      </c>
      <c r="R343" s="5">
        <v>29074856.628400002</v>
      </c>
      <c r="S343" s="6">
        <f t="shared" si="39"/>
        <v>169005884.26450002</v>
      </c>
    </row>
    <row r="344" spans="1:19" ht="24.95" customHeight="1" x14ac:dyDescent="0.2">
      <c r="A344" s="134"/>
      <c r="B344" s="131"/>
      <c r="C344" s="1">
        <v>8</v>
      </c>
      <c r="D344" s="5" t="s">
        <v>374</v>
      </c>
      <c r="E344" s="5">
        <v>119058399.4244</v>
      </c>
      <c r="F344" s="5">
        <v>0</v>
      </c>
      <c r="G344" s="5">
        <v>159367.32879999999</v>
      </c>
      <c r="H344" s="5">
        <v>30482925.357900001</v>
      </c>
      <c r="I344" s="6">
        <f t="shared" si="38"/>
        <v>149700692.11109999</v>
      </c>
      <c r="J344" s="11"/>
      <c r="K344" s="136"/>
      <c r="L344" s="131"/>
      <c r="M344" s="12">
        <v>13</v>
      </c>
      <c r="N344" s="5" t="s">
        <v>726</v>
      </c>
      <c r="O344" s="5">
        <v>148259159.58559999</v>
      </c>
      <c r="P344" s="5">
        <f t="shared" si="41"/>
        <v>-1564740.79</v>
      </c>
      <c r="Q344" s="5">
        <v>198454.4252</v>
      </c>
      <c r="R344" s="5">
        <v>32838826.782699998</v>
      </c>
      <c r="S344" s="6">
        <f t="shared" si="39"/>
        <v>179731700.00349998</v>
      </c>
    </row>
    <row r="345" spans="1:19" ht="24.95" customHeight="1" x14ac:dyDescent="0.2">
      <c r="A345" s="134"/>
      <c r="B345" s="131"/>
      <c r="C345" s="1">
        <v>9</v>
      </c>
      <c r="D345" s="5" t="s">
        <v>375</v>
      </c>
      <c r="E345" s="5">
        <v>104287256.65889999</v>
      </c>
      <c r="F345" s="5">
        <v>0</v>
      </c>
      <c r="G345" s="5">
        <v>139595.20370000001</v>
      </c>
      <c r="H345" s="5">
        <v>27579655.638300002</v>
      </c>
      <c r="I345" s="6">
        <f t="shared" si="38"/>
        <v>132006507.5009</v>
      </c>
      <c r="J345" s="11"/>
      <c r="K345" s="136"/>
      <c r="L345" s="131"/>
      <c r="M345" s="12">
        <v>14</v>
      </c>
      <c r="N345" s="5" t="s">
        <v>727</v>
      </c>
      <c r="O345" s="5">
        <v>133589357.06129999</v>
      </c>
      <c r="P345" s="5">
        <f t="shared" si="41"/>
        <v>-1564740.79</v>
      </c>
      <c r="Q345" s="5">
        <v>178817.95060000001</v>
      </c>
      <c r="R345" s="5">
        <v>29541729.607799999</v>
      </c>
      <c r="S345" s="6">
        <f t="shared" si="39"/>
        <v>161745163.82969999</v>
      </c>
    </row>
    <row r="346" spans="1:19" ht="24.95" customHeight="1" x14ac:dyDescent="0.2">
      <c r="A346" s="134"/>
      <c r="B346" s="131"/>
      <c r="C346" s="1">
        <v>10</v>
      </c>
      <c r="D346" s="5" t="s">
        <v>376</v>
      </c>
      <c r="E346" s="5">
        <v>110173810.0862</v>
      </c>
      <c r="F346" s="5">
        <v>0</v>
      </c>
      <c r="G346" s="5">
        <v>147474.73420000001</v>
      </c>
      <c r="H346" s="5">
        <v>28085756.769499999</v>
      </c>
      <c r="I346" s="6">
        <f t="shared" si="38"/>
        <v>138407041.58989999</v>
      </c>
      <c r="J346" s="11"/>
      <c r="K346" s="136"/>
      <c r="L346" s="131"/>
      <c r="M346" s="12">
        <v>15</v>
      </c>
      <c r="N346" s="5" t="s">
        <v>728</v>
      </c>
      <c r="O346" s="5">
        <v>119621085.6443</v>
      </c>
      <c r="P346" s="5">
        <f t="shared" si="41"/>
        <v>-1564740.79</v>
      </c>
      <c r="Q346" s="5">
        <v>160120.52050000001</v>
      </c>
      <c r="R346" s="5">
        <v>26189944.9109</v>
      </c>
      <c r="S346" s="6">
        <f t="shared" si="39"/>
        <v>144406410.28569999</v>
      </c>
    </row>
    <row r="347" spans="1:19" ht="24.95" customHeight="1" x14ac:dyDescent="0.2">
      <c r="A347" s="134"/>
      <c r="B347" s="131"/>
      <c r="C347" s="1">
        <v>11</v>
      </c>
      <c r="D347" s="5" t="s">
        <v>377</v>
      </c>
      <c r="E347" s="5">
        <v>153258162.377</v>
      </c>
      <c r="F347" s="5">
        <v>0</v>
      </c>
      <c r="G347" s="5">
        <v>205145.91209999999</v>
      </c>
      <c r="H347" s="5">
        <v>38235090.948100001</v>
      </c>
      <c r="I347" s="6">
        <f t="shared" si="38"/>
        <v>191698399.23719999</v>
      </c>
      <c r="J347" s="11"/>
      <c r="K347" s="136"/>
      <c r="L347" s="131"/>
      <c r="M347" s="12">
        <v>16</v>
      </c>
      <c r="N347" s="5" t="s">
        <v>729</v>
      </c>
      <c r="O347" s="5">
        <v>132927483.1832</v>
      </c>
      <c r="P347" s="5">
        <f t="shared" si="41"/>
        <v>-1564740.79</v>
      </c>
      <c r="Q347" s="5">
        <v>177931.98980000001</v>
      </c>
      <c r="R347" s="5">
        <v>34465088.111500002</v>
      </c>
      <c r="S347" s="6">
        <f t="shared" si="39"/>
        <v>166005762.49450001</v>
      </c>
    </row>
    <row r="348" spans="1:19" ht="24.95" customHeight="1" x14ac:dyDescent="0.2">
      <c r="A348" s="134"/>
      <c r="B348" s="131"/>
      <c r="C348" s="1">
        <v>12</v>
      </c>
      <c r="D348" s="5" t="s">
        <v>378</v>
      </c>
      <c r="E348" s="5">
        <v>113313498.42900001</v>
      </c>
      <c r="F348" s="5">
        <v>0</v>
      </c>
      <c r="G348" s="5">
        <v>151677.40909999999</v>
      </c>
      <c r="H348" s="5">
        <v>28697625.758400001</v>
      </c>
      <c r="I348" s="6">
        <f t="shared" si="38"/>
        <v>142162801.59650001</v>
      </c>
      <c r="J348" s="11"/>
      <c r="K348" s="136"/>
      <c r="L348" s="131"/>
      <c r="M348" s="12">
        <v>17</v>
      </c>
      <c r="N348" s="5" t="s">
        <v>730</v>
      </c>
      <c r="O348" s="5">
        <v>131853628.71430001</v>
      </c>
      <c r="P348" s="5">
        <f t="shared" si="41"/>
        <v>-1564740.79</v>
      </c>
      <c r="Q348" s="5">
        <v>176494.56649999999</v>
      </c>
      <c r="R348" s="5">
        <v>32021734.6547</v>
      </c>
      <c r="S348" s="6">
        <f t="shared" si="39"/>
        <v>162487117.1455</v>
      </c>
    </row>
    <row r="349" spans="1:19" ht="24.95" customHeight="1" x14ac:dyDescent="0.2">
      <c r="A349" s="134"/>
      <c r="B349" s="131"/>
      <c r="C349" s="1">
        <v>13</v>
      </c>
      <c r="D349" s="5" t="s">
        <v>379</v>
      </c>
      <c r="E349" s="5">
        <v>95655063.065599993</v>
      </c>
      <c r="F349" s="5">
        <v>0</v>
      </c>
      <c r="G349" s="5">
        <v>128040.4571</v>
      </c>
      <c r="H349" s="5">
        <v>27480908.9113</v>
      </c>
      <c r="I349" s="6">
        <f t="shared" si="38"/>
        <v>123264012.434</v>
      </c>
      <c r="J349" s="11"/>
      <c r="K349" s="136"/>
      <c r="L349" s="131"/>
      <c r="M349" s="12">
        <v>18</v>
      </c>
      <c r="N349" s="5" t="s">
        <v>731</v>
      </c>
      <c r="O349" s="5">
        <v>147638685.19909999</v>
      </c>
      <c r="P349" s="5">
        <f t="shared" si="41"/>
        <v>-1564740.79</v>
      </c>
      <c r="Q349" s="5">
        <v>197623.88029999999</v>
      </c>
      <c r="R349" s="5">
        <v>33955250.965800002</v>
      </c>
      <c r="S349" s="6">
        <f t="shared" si="39"/>
        <v>180226819.25519997</v>
      </c>
    </row>
    <row r="350" spans="1:19" ht="24.95" customHeight="1" x14ac:dyDescent="0.2">
      <c r="A350" s="134"/>
      <c r="B350" s="131"/>
      <c r="C350" s="1">
        <v>14</v>
      </c>
      <c r="D350" s="5" t="s">
        <v>380</v>
      </c>
      <c r="E350" s="5">
        <v>131474831.78740001</v>
      </c>
      <c r="F350" s="5">
        <v>0</v>
      </c>
      <c r="G350" s="5">
        <v>175987.52239999999</v>
      </c>
      <c r="H350" s="5">
        <v>35433853.071699999</v>
      </c>
      <c r="I350" s="6">
        <f t="shared" si="38"/>
        <v>167084672.38150001</v>
      </c>
      <c r="J350" s="11"/>
      <c r="K350" s="136"/>
      <c r="L350" s="131"/>
      <c r="M350" s="12">
        <v>19</v>
      </c>
      <c r="N350" s="5" t="s">
        <v>732</v>
      </c>
      <c r="O350" s="5">
        <v>136116917.89910001</v>
      </c>
      <c r="P350" s="5">
        <f t="shared" si="41"/>
        <v>-1564740.79</v>
      </c>
      <c r="Q350" s="5">
        <v>182201.25339999999</v>
      </c>
      <c r="R350" s="5">
        <v>26800267.9628</v>
      </c>
      <c r="S350" s="6">
        <f t="shared" si="39"/>
        <v>161534646.32530001</v>
      </c>
    </row>
    <row r="351" spans="1:19" ht="24.95" customHeight="1" x14ac:dyDescent="0.2">
      <c r="A351" s="134"/>
      <c r="B351" s="131"/>
      <c r="C351" s="1">
        <v>15</v>
      </c>
      <c r="D351" s="5" t="s">
        <v>381</v>
      </c>
      <c r="E351" s="5">
        <v>147875527.76969999</v>
      </c>
      <c r="F351" s="5">
        <v>0</v>
      </c>
      <c r="G351" s="5">
        <v>197940.9094</v>
      </c>
      <c r="H351" s="5">
        <v>38136923.947499998</v>
      </c>
      <c r="I351" s="6">
        <f t="shared" si="38"/>
        <v>186210392.62659997</v>
      </c>
      <c r="J351" s="11"/>
      <c r="K351" s="136"/>
      <c r="L351" s="131"/>
      <c r="M351" s="12">
        <v>20</v>
      </c>
      <c r="N351" s="5" t="s">
        <v>733</v>
      </c>
      <c r="O351" s="5">
        <v>123868381.355</v>
      </c>
      <c r="P351" s="5">
        <f t="shared" si="41"/>
        <v>-1564740.79</v>
      </c>
      <c r="Q351" s="5">
        <v>165805.7991</v>
      </c>
      <c r="R351" s="5">
        <v>23870524.071800001</v>
      </c>
      <c r="S351" s="6">
        <f t="shared" si="39"/>
        <v>146339970.4359</v>
      </c>
    </row>
    <row r="352" spans="1:19" ht="24.95" customHeight="1" x14ac:dyDescent="0.2">
      <c r="A352" s="134"/>
      <c r="B352" s="131"/>
      <c r="C352" s="1">
        <v>16</v>
      </c>
      <c r="D352" s="5" t="s">
        <v>382</v>
      </c>
      <c r="E352" s="5">
        <v>108378522.36210001</v>
      </c>
      <c r="F352" s="5">
        <v>0</v>
      </c>
      <c r="G352" s="5">
        <v>145071.62609999999</v>
      </c>
      <c r="H352" s="5">
        <v>28919145.6503</v>
      </c>
      <c r="I352" s="6">
        <f t="shared" si="38"/>
        <v>137442739.63850001</v>
      </c>
      <c r="J352" s="11"/>
      <c r="K352" s="136"/>
      <c r="L352" s="131"/>
      <c r="M352" s="12">
        <v>21</v>
      </c>
      <c r="N352" s="5" t="s">
        <v>734</v>
      </c>
      <c r="O352" s="5">
        <v>127689242.86839999</v>
      </c>
      <c r="P352" s="5">
        <f t="shared" si="41"/>
        <v>-1564740.79</v>
      </c>
      <c r="Q352" s="5">
        <v>170920.26809999999</v>
      </c>
      <c r="R352" s="5">
        <v>31036521.8761</v>
      </c>
      <c r="S352" s="6">
        <f t="shared" si="39"/>
        <v>157331944.22259998</v>
      </c>
    </row>
    <row r="353" spans="1:19" ht="24.95" customHeight="1" x14ac:dyDescent="0.2">
      <c r="A353" s="134"/>
      <c r="B353" s="131"/>
      <c r="C353" s="1">
        <v>17</v>
      </c>
      <c r="D353" s="5" t="s">
        <v>383</v>
      </c>
      <c r="E353" s="5">
        <v>114685021.0255</v>
      </c>
      <c r="F353" s="5">
        <v>0</v>
      </c>
      <c r="G353" s="5">
        <v>153513.28039999999</v>
      </c>
      <c r="H353" s="5">
        <v>31079463.804699998</v>
      </c>
      <c r="I353" s="6">
        <f t="shared" si="38"/>
        <v>145917998.11059999</v>
      </c>
      <c r="J353" s="11"/>
      <c r="K353" s="136"/>
      <c r="L353" s="131"/>
      <c r="M353" s="12">
        <v>22</v>
      </c>
      <c r="N353" s="5" t="s">
        <v>735</v>
      </c>
      <c r="O353" s="5">
        <v>122856892.6275</v>
      </c>
      <c r="P353" s="5">
        <f t="shared" si="41"/>
        <v>-1564740.79</v>
      </c>
      <c r="Q353" s="5">
        <v>164451.85630000001</v>
      </c>
      <c r="R353" s="5">
        <v>29921385.9738</v>
      </c>
      <c r="S353" s="6">
        <f t="shared" si="39"/>
        <v>151377989.66759998</v>
      </c>
    </row>
    <row r="354" spans="1:19" ht="24.95" customHeight="1" x14ac:dyDescent="0.2">
      <c r="A354" s="134"/>
      <c r="B354" s="131"/>
      <c r="C354" s="1">
        <v>18</v>
      </c>
      <c r="D354" s="5" t="s">
        <v>384</v>
      </c>
      <c r="E354" s="5">
        <v>119614472.0389</v>
      </c>
      <c r="F354" s="5">
        <v>0</v>
      </c>
      <c r="G354" s="5">
        <v>160111.66769999999</v>
      </c>
      <c r="H354" s="5">
        <v>33013753.084199999</v>
      </c>
      <c r="I354" s="6">
        <f t="shared" si="38"/>
        <v>152788336.79080001</v>
      </c>
      <c r="J354" s="11"/>
      <c r="K354" s="137"/>
      <c r="L354" s="132"/>
      <c r="M354" s="12">
        <v>23</v>
      </c>
      <c r="N354" s="5" t="s">
        <v>736</v>
      </c>
      <c r="O354" s="5">
        <v>115178309.7964</v>
      </c>
      <c r="P354" s="5">
        <f t="shared" si="41"/>
        <v>-1564740.79</v>
      </c>
      <c r="Q354" s="5">
        <v>154173.5791</v>
      </c>
      <c r="R354" s="5">
        <v>26874859.423900001</v>
      </c>
      <c r="S354" s="6">
        <f t="shared" si="39"/>
        <v>140642602.00939998</v>
      </c>
    </row>
    <row r="355" spans="1:19" ht="24.95" customHeight="1" x14ac:dyDescent="0.2">
      <c r="A355" s="134"/>
      <c r="B355" s="131"/>
      <c r="C355" s="1">
        <v>19</v>
      </c>
      <c r="D355" s="5" t="s">
        <v>385</v>
      </c>
      <c r="E355" s="5">
        <v>123579284.06470001</v>
      </c>
      <c r="F355" s="5">
        <v>0</v>
      </c>
      <c r="G355" s="5">
        <v>165418.82380000001</v>
      </c>
      <c r="H355" s="5">
        <v>31815007.754999999</v>
      </c>
      <c r="I355" s="6">
        <f t="shared" si="38"/>
        <v>155559710.6435</v>
      </c>
      <c r="J355" s="11"/>
      <c r="K355" s="18"/>
      <c r="L355" s="124" t="s">
        <v>842</v>
      </c>
      <c r="M355" s="125"/>
      <c r="N355" s="126"/>
      <c r="O355" s="14">
        <f>SUM(O332:O354)</f>
        <v>3043259079.3165002</v>
      </c>
      <c r="P355" s="14">
        <f t="shared" ref="P355:S355" si="43">SUM(P332:P354)</f>
        <v>-35989038.169999987</v>
      </c>
      <c r="Q355" s="14">
        <f t="shared" si="43"/>
        <v>4073598.1043000002</v>
      </c>
      <c r="R355" s="14">
        <f t="shared" si="43"/>
        <v>685868978.20029998</v>
      </c>
      <c r="S355" s="14">
        <f t="shared" si="43"/>
        <v>3697212617.4511003</v>
      </c>
    </row>
    <row r="356" spans="1:19" ht="24.95" customHeight="1" x14ac:dyDescent="0.2">
      <c r="A356" s="134"/>
      <c r="B356" s="131"/>
      <c r="C356" s="1">
        <v>20</v>
      </c>
      <c r="D356" s="5" t="s">
        <v>386</v>
      </c>
      <c r="E356" s="5">
        <v>124647835.24699999</v>
      </c>
      <c r="F356" s="5">
        <v>0</v>
      </c>
      <c r="G356" s="5">
        <v>166849.1483</v>
      </c>
      <c r="H356" s="5">
        <v>32253152.071400002</v>
      </c>
      <c r="I356" s="6">
        <f t="shared" si="38"/>
        <v>157067836.46670002</v>
      </c>
      <c r="J356" s="11"/>
      <c r="K356" s="135">
        <v>34</v>
      </c>
      <c r="L356" s="130" t="s">
        <v>55</v>
      </c>
      <c r="M356" s="12">
        <v>1</v>
      </c>
      <c r="N356" s="5" t="s">
        <v>737</v>
      </c>
      <c r="O356" s="5">
        <v>114322820.9568</v>
      </c>
      <c r="P356" s="5">
        <v>0</v>
      </c>
      <c r="Q356" s="5">
        <v>153028.4523</v>
      </c>
      <c r="R356" s="5">
        <v>25462802.289799999</v>
      </c>
      <c r="S356" s="6">
        <f t="shared" si="39"/>
        <v>139938651.69889998</v>
      </c>
    </row>
    <row r="357" spans="1:19" ht="24.95" customHeight="1" x14ac:dyDescent="0.2">
      <c r="A357" s="134"/>
      <c r="B357" s="131"/>
      <c r="C357" s="1">
        <v>21</v>
      </c>
      <c r="D357" s="5" t="s">
        <v>387</v>
      </c>
      <c r="E357" s="5">
        <v>116770028.3671</v>
      </c>
      <c r="F357" s="5">
        <v>0</v>
      </c>
      <c r="G357" s="5">
        <v>156304.19680000001</v>
      </c>
      <c r="H357" s="5">
        <v>31074246.267200001</v>
      </c>
      <c r="I357" s="6">
        <f t="shared" si="38"/>
        <v>148000578.83109999</v>
      </c>
      <c r="J357" s="11"/>
      <c r="K357" s="136"/>
      <c r="L357" s="131"/>
      <c r="M357" s="12">
        <v>2</v>
      </c>
      <c r="N357" s="5" t="s">
        <v>738</v>
      </c>
      <c r="O357" s="5">
        <v>195632673.896</v>
      </c>
      <c r="P357" s="5">
        <v>0</v>
      </c>
      <c r="Q357" s="5">
        <v>261866.92249999999</v>
      </c>
      <c r="R357" s="5">
        <v>33322217.260600001</v>
      </c>
      <c r="S357" s="6">
        <f t="shared" si="39"/>
        <v>229216758.07910001</v>
      </c>
    </row>
    <row r="358" spans="1:19" ht="24.95" customHeight="1" x14ac:dyDescent="0.2">
      <c r="A358" s="134"/>
      <c r="B358" s="131"/>
      <c r="C358" s="1">
        <v>22</v>
      </c>
      <c r="D358" s="5" t="s">
        <v>388</v>
      </c>
      <c r="E358" s="5">
        <v>107108373.32520001</v>
      </c>
      <c r="F358" s="5">
        <v>0</v>
      </c>
      <c r="G358" s="5">
        <v>143371.44990000001</v>
      </c>
      <c r="H358" s="5">
        <v>28949291.4221</v>
      </c>
      <c r="I358" s="6">
        <f t="shared" si="38"/>
        <v>136201036.1972</v>
      </c>
      <c r="J358" s="11"/>
      <c r="K358" s="136"/>
      <c r="L358" s="131"/>
      <c r="M358" s="12">
        <v>3</v>
      </c>
      <c r="N358" s="5" t="s">
        <v>739</v>
      </c>
      <c r="O358" s="5">
        <v>134363661.04589999</v>
      </c>
      <c r="P358" s="5">
        <v>0</v>
      </c>
      <c r="Q358" s="5">
        <v>179854.4063</v>
      </c>
      <c r="R358" s="5">
        <v>28502500.951200001</v>
      </c>
      <c r="S358" s="6">
        <f t="shared" si="39"/>
        <v>163046016.4034</v>
      </c>
    </row>
    <row r="359" spans="1:19" ht="24.95" customHeight="1" x14ac:dyDescent="0.2">
      <c r="A359" s="134"/>
      <c r="B359" s="131"/>
      <c r="C359" s="1">
        <v>23</v>
      </c>
      <c r="D359" s="5" t="s">
        <v>389</v>
      </c>
      <c r="E359" s="5">
        <v>131445377.0667</v>
      </c>
      <c r="F359" s="5">
        <v>0</v>
      </c>
      <c r="G359" s="5">
        <v>175948.09539999999</v>
      </c>
      <c r="H359" s="5">
        <v>33046024.519499999</v>
      </c>
      <c r="I359" s="6">
        <f t="shared" si="38"/>
        <v>164667349.6816</v>
      </c>
      <c r="J359" s="11"/>
      <c r="K359" s="136"/>
      <c r="L359" s="131"/>
      <c r="M359" s="12">
        <v>4</v>
      </c>
      <c r="N359" s="5" t="s">
        <v>740</v>
      </c>
      <c r="O359" s="5">
        <v>160431014.8265</v>
      </c>
      <c r="P359" s="5">
        <v>0</v>
      </c>
      <c r="Q359" s="5">
        <v>214747.23670000001</v>
      </c>
      <c r="R359" s="5">
        <v>25518198.3662</v>
      </c>
      <c r="S359" s="6">
        <f t="shared" si="39"/>
        <v>186163960.4294</v>
      </c>
    </row>
    <row r="360" spans="1:19" ht="24.95" customHeight="1" x14ac:dyDescent="0.2">
      <c r="A360" s="134"/>
      <c r="B360" s="131"/>
      <c r="C360" s="1">
        <v>24</v>
      </c>
      <c r="D360" s="5" t="s">
        <v>390</v>
      </c>
      <c r="E360" s="5">
        <v>97204967.911500007</v>
      </c>
      <c r="F360" s="5">
        <v>0</v>
      </c>
      <c r="G360" s="5">
        <v>130115.1045</v>
      </c>
      <c r="H360" s="5">
        <v>25689618.8059</v>
      </c>
      <c r="I360" s="6">
        <f t="shared" si="38"/>
        <v>123024701.82190001</v>
      </c>
      <c r="J360" s="11"/>
      <c r="K360" s="136"/>
      <c r="L360" s="131"/>
      <c r="M360" s="12">
        <v>5</v>
      </c>
      <c r="N360" s="5" t="s">
        <v>741</v>
      </c>
      <c r="O360" s="5">
        <v>173320919.6155</v>
      </c>
      <c r="P360" s="5">
        <v>0</v>
      </c>
      <c r="Q360" s="5">
        <v>232001.20370000001</v>
      </c>
      <c r="R360" s="5">
        <v>35629141.7755</v>
      </c>
      <c r="S360" s="6">
        <f t="shared" si="39"/>
        <v>209182062.59470001</v>
      </c>
    </row>
    <row r="361" spans="1:19" ht="24.95" customHeight="1" x14ac:dyDescent="0.2">
      <c r="A361" s="134"/>
      <c r="B361" s="131"/>
      <c r="C361" s="1">
        <v>25</v>
      </c>
      <c r="D361" s="5" t="s">
        <v>391</v>
      </c>
      <c r="E361" s="5">
        <v>122003842.3124</v>
      </c>
      <c r="F361" s="5">
        <v>0</v>
      </c>
      <c r="G361" s="5">
        <v>163309.99359999999</v>
      </c>
      <c r="H361" s="5">
        <v>29105495.475000001</v>
      </c>
      <c r="I361" s="6">
        <f t="shared" si="38"/>
        <v>151272647.78099999</v>
      </c>
      <c r="J361" s="11"/>
      <c r="K361" s="136"/>
      <c r="L361" s="131"/>
      <c r="M361" s="12">
        <v>6</v>
      </c>
      <c r="N361" s="5" t="s">
        <v>742</v>
      </c>
      <c r="O361" s="5">
        <v>120068148.7176</v>
      </c>
      <c r="P361" s="5">
        <v>0</v>
      </c>
      <c r="Q361" s="5">
        <v>160718.94320000001</v>
      </c>
      <c r="R361" s="5">
        <v>25278127.2302</v>
      </c>
      <c r="S361" s="6">
        <f t="shared" si="39"/>
        <v>145506994.891</v>
      </c>
    </row>
    <row r="362" spans="1:19" ht="24.95" customHeight="1" x14ac:dyDescent="0.2">
      <c r="A362" s="134"/>
      <c r="B362" s="131"/>
      <c r="C362" s="1">
        <v>26</v>
      </c>
      <c r="D362" s="5" t="s">
        <v>392</v>
      </c>
      <c r="E362" s="5">
        <v>110961876.2394</v>
      </c>
      <c r="F362" s="5">
        <v>0</v>
      </c>
      <c r="G362" s="5">
        <v>148529.6115</v>
      </c>
      <c r="H362" s="5">
        <v>29163983.425500002</v>
      </c>
      <c r="I362" s="6">
        <f t="shared" si="38"/>
        <v>140274389.2764</v>
      </c>
      <c r="J362" s="11"/>
      <c r="K362" s="136"/>
      <c r="L362" s="131"/>
      <c r="M362" s="12">
        <v>7</v>
      </c>
      <c r="N362" s="5" t="s">
        <v>743</v>
      </c>
      <c r="O362" s="5">
        <v>115484919.9517</v>
      </c>
      <c r="P362" s="5">
        <v>0</v>
      </c>
      <c r="Q362" s="5">
        <v>154583.99650000001</v>
      </c>
      <c r="R362" s="5">
        <v>28871851.0704</v>
      </c>
      <c r="S362" s="6">
        <f t="shared" si="39"/>
        <v>144511355.01859999</v>
      </c>
    </row>
    <row r="363" spans="1:19" ht="24.95" customHeight="1" x14ac:dyDescent="0.2">
      <c r="A363" s="134"/>
      <c r="B363" s="132"/>
      <c r="C363" s="1">
        <v>27</v>
      </c>
      <c r="D363" s="5" t="s">
        <v>393</v>
      </c>
      <c r="E363" s="5">
        <v>102820009.53560001</v>
      </c>
      <c r="F363" s="5">
        <v>0</v>
      </c>
      <c r="G363" s="5">
        <v>137631.19899999999</v>
      </c>
      <c r="H363" s="5">
        <v>26845206.7267</v>
      </c>
      <c r="I363" s="6">
        <f t="shared" si="38"/>
        <v>129802847.46130002</v>
      </c>
      <c r="J363" s="11"/>
      <c r="K363" s="136"/>
      <c r="L363" s="131"/>
      <c r="M363" s="12">
        <v>8</v>
      </c>
      <c r="N363" s="5" t="s">
        <v>744</v>
      </c>
      <c r="O363" s="5">
        <v>179248389.35550001</v>
      </c>
      <c r="P363" s="5">
        <v>0</v>
      </c>
      <c r="Q363" s="5">
        <v>239935.50339999999</v>
      </c>
      <c r="R363" s="5">
        <v>32478973.031399999</v>
      </c>
      <c r="S363" s="6">
        <f t="shared" si="39"/>
        <v>211967297.89030001</v>
      </c>
    </row>
    <row r="364" spans="1:19" ht="24.95" customHeight="1" x14ac:dyDescent="0.2">
      <c r="A364" s="1"/>
      <c r="B364" s="124" t="s">
        <v>826</v>
      </c>
      <c r="C364" s="125"/>
      <c r="D364" s="126"/>
      <c r="E364" s="14">
        <f>SUM(E337:E363)</f>
        <v>3215075392.0064006</v>
      </c>
      <c r="F364" s="14">
        <f t="shared" ref="F364:I364" si="44">SUM(F337:F363)</f>
        <v>0</v>
      </c>
      <c r="G364" s="14">
        <f t="shared" si="44"/>
        <v>4303585.2949000001</v>
      </c>
      <c r="H364" s="14">
        <f t="shared" si="44"/>
        <v>838392586.9842</v>
      </c>
      <c r="I364" s="14">
        <f t="shared" si="44"/>
        <v>4057771564.2855</v>
      </c>
      <c r="J364" s="11"/>
      <c r="K364" s="136"/>
      <c r="L364" s="131"/>
      <c r="M364" s="12">
        <v>9</v>
      </c>
      <c r="N364" s="5" t="s">
        <v>745</v>
      </c>
      <c r="O364" s="5">
        <v>127596043.56470001</v>
      </c>
      <c r="P364" s="5">
        <v>0</v>
      </c>
      <c r="Q364" s="5">
        <v>170795.5148</v>
      </c>
      <c r="R364" s="5">
        <v>25759751.0253</v>
      </c>
      <c r="S364" s="6">
        <f t="shared" si="39"/>
        <v>153526590.10480002</v>
      </c>
    </row>
    <row r="365" spans="1:19" ht="24.95" customHeight="1" x14ac:dyDescent="0.2">
      <c r="A365" s="134">
        <v>18</v>
      </c>
      <c r="B365" s="130" t="s">
        <v>39</v>
      </c>
      <c r="C365" s="1">
        <v>1</v>
      </c>
      <c r="D365" s="5" t="s">
        <v>394</v>
      </c>
      <c r="E365" s="5">
        <v>192508701.02129999</v>
      </c>
      <c r="F365" s="5">
        <v>0</v>
      </c>
      <c r="G365" s="5">
        <v>257685.2838</v>
      </c>
      <c r="H365" s="5">
        <v>38206452.797700003</v>
      </c>
      <c r="I365" s="6">
        <f t="shared" si="38"/>
        <v>230972839.10280001</v>
      </c>
      <c r="J365" s="11"/>
      <c r="K365" s="136"/>
      <c r="L365" s="131"/>
      <c r="M365" s="12">
        <v>10</v>
      </c>
      <c r="N365" s="5" t="s">
        <v>746</v>
      </c>
      <c r="O365" s="5">
        <v>117809135.499</v>
      </c>
      <c r="P365" s="5">
        <v>0</v>
      </c>
      <c r="Q365" s="5">
        <v>157695.10860000001</v>
      </c>
      <c r="R365" s="5">
        <v>26085621.665899999</v>
      </c>
      <c r="S365" s="6">
        <f t="shared" si="39"/>
        <v>144052452.2735</v>
      </c>
    </row>
    <row r="366" spans="1:19" ht="24.95" customHeight="1" x14ac:dyDescent="0.2">
      <c r="A366" s="134"/>
      <c r="B366" s="131"/>
      <c r="C366" s="1">
        <v>2</v>
      </c>
      <c r="D366" s="5" t="s">
        <v>395</v>
      </c>
      <c r="E366" s="5">
        <v>195747917.7789</v>
      </c>
      <c r="F366" s="5">
        <v>0</v>
      </c>
      <c r="G366" s="5">
        <v>262021.1839</v>
      </c>
      <c r="H366" s="5">
        <v>45671202.930699997</v>
      </c>
      <c r="I366" s="6">
        <f t="shared" si="38"/>
        <v>241681141.8935</v>
      </c>
      <c r="J366" s="11"/>
      <c r="K366" s="136"/>
      <c r="L366" s="131"/>
      <c r="M366" s="12">
        <v>11</v>
      </c>
      <c r="N366" s="5" t="s">
        <v>747</v>
      </c>
      <c r="O366" s="5">
        <v>175808696.2947</v>
      </c>
      <c r="P366" s="5">
        <v>0</v>
      </c>
      <c r="Q366" s="5">
        <v>235331.25289999999</v>
      </c>
      <c r="R366" s="5">
        <v>34320763.746100001</v>
      </c>
      <c r="S366" s="6">
        <f t="shared" si="39"/>
        <v>210364791.29370001</v>
      </c>
    </row>
    <row r="367" spans="1:19" ht="24.95" customHeight="1" x14ac:dyDescent="0.2">
      <c r="A367" s="134"/>
      <c r="B367" s="131"/>
      <c r="C367" s="1">
        <v>3</v>
      </c>
      <c r="D367" s="5" t="s">
        <v>396</v>
      </c>
      <c r="E367" s="5">
        <v>161997033.98660001</v>
      </c>
      <c r="F367" s="5">
        <v>0</v>
      </c>
      <c r="G367" s="5">
        <v>216843.4541</v>
      </c>
      <c r="H367" s="5">
        <v>40400652.738399997</v>
      </c>
      <c r="I367" s="6">
        <f t="shared" si="38"/>
        <v>202614530.17910004</v>
      </c>
      <c r="J367" s="11"/>
      <c r="K367" s="136"/>
      <c r="L367" s="131"/>
      <c r="M367" s="12">
        <v>12</v>
      </c>
      <c r="N367" s="5" t="s">
        <v>748</v>
      </c>
      <c r="O367" s="5">
        <v>139158266.96700001</v>
      </c>
      <c r="P367" s="5">
        <v>0</v>
      </c>
      <c r="Q367" s="5">
        <v>186272.2948</v>
      </c>
      <c r="R367" s="5">
        <v>28582245.535700001</v>
      </c>
      <c r="S367" s="6">
        <f t="shared" si="39"/>
        <v>167926784.79750001</v>
      </c>
    </row>
    <row r="368" spans="1:19" ht="24.95" customHeight="1" x14ac:dyDescent="0.2">
      <c r="A368" s="134"/>
      <c r="B368" s="131"/>
      <c r="C368" s="1">
        <v>4</v>
      </c>
      <c r="D368" s="5" t="s">
        <v>397</v>
      </c>
      <c r="E368" s="5">
        <v>124735398.62899999</v>
      </c>
      <c r="F368" s="5">
        <v>0</v>
      </c>
      <c r="G368" s="5">
        <v>166966.35750000001</v>
      </c>
      <c r="H368" s="5">
        <v>29092187.866700001</v>
      </c>
      <c r="I368" s="6">
        <f t="shared" si="38"/>
        <v>153994552.85319999</v>
      </c>
      <c r="J368" s="11"/>
      <c r="K368" s="136"/>
      <c r="L368" s="131"/>
      <c r="M368" s="12">
        <v>13</v>
      </c>
      <c r="N368" s="5" t="s">
        <v>749</v>
      </c>
      <c r="O368" s="5">
        <v>119604673.87109999</v>
      </c>
      <c r="P368" s="5">
        <v>0</v>
      </c>
      <c r="Q368" s="5">
        <v>160098.55230000001</v>
      </c>
      <c r="R368" s="5">
        <v>27095633.850900002</v>
      </c>
      <c r="S368" s="6">
        <f t="shared" si="39"/>
        <v>146860406.27430001</v>
      </c>
    </row>
    <row r="369" spans="1:19" ht="24.95" customHeight="1" x14ac:dyDescent="0.2">
      <c r="A369" s="134"/>
      <c r="B369" s="131"/>
      <c r="C369" s="1">
        <v>5</v>
      </c>
      <c r="D369" s="5" t="s">
        <v>398</v>
      </c>
      <c r="E369" s="5">
        <v>205059364.34549999</v>
      </c>
      <c r="F369" s="5">
        <v>0</v>
      </c>
      <c r="G369" s="5">
        <v>274485.15429999999</v>
      </c>
      <c r="H369" s="5">
        <v>49663520.8653</v>
      </c>
      <c r="I369" s="6">
        <f t="shared" si="38"/>
        <v>254997370.3651</v>
      </c>
      <c r="J369" s="11"/>
      <c r="K369" s="136"/>
      <c r="L369" s="131"/>
      <c r="M369" s="12">
        <v>14</v>
      </c>
      <c r="N369" s="5" t="s">
        <v>750</v>
      </c>
      <c r="O369" s="5">
        <v>171316708.74669999</v>
      </c>
      <c r="P369" s="5">
        <v>0</v>
      </c>
      <c r="Q369" s="5">
        <v>229318.43849999999</v>
      </c>
      <c r="R369" s="5">
        <v>35422823.5977</v>
      </c>
      <c r="S369" s="6">
        <f t="shared" si="39"/>
        <v>206968850.78289998</v>
      </c>
    </row>
    <row r="370" spans="1:19" ht="24.95" customHeight="1" x14ac:dyDescent="0.2">
      <c r="A370" s="134"/>
      <c r="B370" s="131"/>
      <c r="C370" s="1">
        <v>6</v>
      </c>
      <c r="D370" s="5" t="s">
        <v>399</v>
      </c>
      <c r="E370" s="5">
        <v>137371276.7333</v>
      </c>
      <c r="F370" s="5">
        <v>0</v>
      </c>
      <c r="G370" s="5">
        <v>183880.2934</v>
      </c>
      <c r="H370" s="5">
        <v>34442289.401299998</v>
      </c>
      <c r="I370" s="6">
        <f t="shared" si="38"/>
        <v>171997446.42799997</v>
      </c>
      <c r="J370" s="11"/>
      <c r="K370" s="136"/>
      <c r="L370" s="131"/>
      <c r="M370" s="12">
        <v>15</v>
      </c>
      <c r="N370" s="5" t="s">
        <v>751</v>
      </c>
      <c r="O370" s="5">
        <v>113568123.84900001</v>
      </c>
      <c r="P370" s="5">
        <v>0</v>
      </c>
      <c r="Q370" s="5">
        <v>152018.24160000001</v>
      </c>
      <c r="R370" s="5">
        <v>25623128.8413</v>
      </c>
      <c r="S370" s="6">
        <f t="shared" si="39"/>
        <v>139343270.93190002</v>
      </c>
    </row>
    <row r="371" spans="1:19" ht="24.95" customHeight="1" x14ac:dyDescent="0.2">
      <c r="A371" s="134"/>
      <c r="B371" s="131"/>
      <c r="C371" s="1">
        <v>7</v>
      </c>
      <c r="D371" s="5" t="s">
        <v>400</v>
      </c>
      <c r="E371" s="5">
        <v>119787483.11929999</v>
      </c>
      <c r="F371" s="5">
        <v>0</v>
      </c>
      <c r="G371" s="5">
        <v>160343.2542</v>
      </c>
      <c r="H371" s="5">
        <v>31959192.4804</v>
      </c>
      <c r="I371" s="6">
        <f t="shared" si="38"/>
        <v>151907018.85389999</v>
      </c>
      <c r="J371" s="11"/>
      <c r="K371" s="137"/>
      <c r="L371" s="132"/>
      <c r="M371" s="12">
        <v>16</v>
      </c>
      <c r="N371" s="5" t="s">
        <v>752</v>
      </c>
      <c r="O371" s="5">
        <v>123198664.1998</v>
      </c>
      <c r="P371" s="5">
        <v>0</v>
      </c>
      <c r="Q371" s="5">
        <v>164909.33960000001</v>
      </c>
      <c r="R371" s="5">
        <v>28067834.993000001</v>
      </c>
      <c r="S371" s="6">
        <f t="shared" si="39"/>
        <v>151431408.53240001</v>
      </c>
    </row>
    <row r="372" spans="1:19" ht="24.95" customHeight="1" x14ac:dyDescent="0.2">
      <c r="A372" s="134"/>
      <c r="B372" s="131"/>
      <c r="C372" s="1">
        <v>8</v>
      </c>
      <c r="D372" s="5" t="s">
        <v>401</v>
      </c>
      <c r="E372" s="5">
        <v>159608967.24779999</v>
      </c>
      <c r="F372" s="5">
        <v>0</v>
      </c>
      <c r="G372" s="5">
        <v>213646.8731</v>
      </c>
      <c r="H372" s="5">
        <v>39905179.924199998</v>
      </c>
      <c r="I372" s="6">
        <f t="shared" si="38"/>
        <v>199727794.0451</v>
      </c>
      <c r="J372" s="11"/>
      <c r="K372" s="18"/>
      <c r="L372" s="124" t="s">
        <v>843</v>
      </c>
      <c r="M372" s="125"/>
      <c r="N372" s="126"/>
      <c r="O372" s="14">
        <f>SUM(O356:O371)</f>
        <v>2280932861.3575001</v>
      </c>
      <c r="P372" s="14">
        <f t="shared" ref="P372:S372" si="45">SUM(P356:P371)</f>
        <v>0</v>
      </c>
      <c r="Q372" s="14">
        <f t="shared" si="45"/>
        <v>3053175.4076999999</v>
      </c>
      <c r="R372" s="14">
        <f t="shared" si="45"/>
        <v>466021615.23119998</v>
      </c>
      <c r="S372" s="14">
        <f t="shared" si="45"/>
        <v>2750007651.9963999</v>
      </c>
    </row>
    <row r="373" spans="1:19" ht="24.95" customHeight="1" x14ac:dyDescent="0.2">
      <c r="A373" s="134"/>
      <c r="B373" s="131"/>
      <c r="C373" s="1">
        <v>9</v>
      </c>
      <c r="D373" s="5" t="s">
        <v>402</v>
      </c>
      <c r="E373" s="5">
        <v>176065293.7626</v>
      </c>
      <c r="F373" s="5">
        <v>0</v>
      </c>
      <c r="G373" s="5">
        <v>235674.72510000001</v>
      </c>
      <c r="H373" s="5">
        <v>37685407.608599998</v>
      </c>
      <c r="I373" s="6">
        <f t="shared" si="38"/>
        <v>213986376.09630001</v>
      </c>
      <c r="J373" s="11"/>
      <c r="K373" s="135">
        <v>35</v>
      </c>
      <c r="L373" s="130" t="s">
        <v>56</v>
      </c>
      <c r="M373" s="12">
        <v>1</v>
      </c>
      <c r="N373" s="5" t="s">
        <v>753</v>
      </c>
      <c r="O373" s="5">
        <v>127318493.32099999</v>
      </c>
      <c r="P373" s="5">
        <v>0</v>
      </c>
      <c r="Q373" s="5">
        <v>170423.99600000001</v>
      </c>
      <c r="R373" s="5">
        <v>28912069.136</v>
      </c>
      <c r="S373" s="6">
        <f t="shared" si="39"/>
        <v>156400986.45300001</v>
      </c>
    </row>
    <row r="374" spans="1:19" ht="24.95" customHeight="1" x14ac:dyDescent="0.2">
      <c r="A374" s="134"/>
      <c r="B374" s="131"/>
      <c r="C374" s="1">
        <v>10</v>
      </c>
      <c r="D374" s="5" t="s">
        <v>403</v>
      </c>
      <c r="E374" s="5">
        <v>166329040.20989999</v>
      </c>
      <c r="F374" s="5">
        <v>0</v>
      </c>
      <c r="G374" s="5">
        <v>222642.1232</v>
      </c>
      <c r="H374" s="5">
        <v>44991248.299000002</v>
      </c>
      <c r="I374" s="6">
        <f t="shared" si="38"/>
        <v>211542930.63209999</v>
      </c>
      <c r="J374" s="11"/>
      <c r="K374" s="136"/>
      <c r="L374" s="131"/>
      <c r="M374" s="12">
        <v>2</v>
      </c>
      <c r="N374" s="5" t="s">
        <v>754</v>
      </c>
      <c r="O374" s="5">
        <v>140890517.8134</v>
      </c>
      <c r="P374" s="5">
        <v>0</v>
      </c>
      <c r="Q374" s="5">
        <v>188591.02410000001</v>
      </c>
      <c r="R374" s="5">
        <v>26937263.423700001</v>
      </c>
      <c r="S374" s="6">
        <f t="shared" si="39"/>
        <v>168016372.26120001</v>
      </c>
    </row>
    <row r="375" spans="1:19" ht="24.95" customHeight="1" x14ac:dyDescent="0.2">
      <c r="A375" s="134"/>
      <c r="B375" s="131"/>
      <c r="C375" s="1">
        <v>11</v>
      </c>
      <c r="D375" s="5" t="s">
        <v>404</v>
      </c>
      <c r="E375" s="5">
        <v>177582268.93099999</v>
      </c>
      <c r="F375" s="5">
        <v>0</v>
      </c>
      <c r="G375" s="5">
        <v>237705.29399999999</v>
      </c>
      <c r="H375" s="5">
        <v>47870298.338600002</v>
      </c>
      <c r="I375" s="6">
        <f t="shared" si="38"/>
        <v>225690272.5636</v>
      </c>
      <c r="J375" s="11"/>
      <c r="K375" s="136"/>
      <c r="L375" s="131"/>
      <c r="M375" s="12">
        <v>3</v>
      </c>
      <c r="N375" s="5" t="s">
        <v>755</v>
      </c>
      <c r="O375" s="5">
        <v>117966208.0237</v>
      </c>
      <c r="P375" s="5">
        <v>0</v>
      </c>
      <c r="Q375" s="5">
        <v>157905.3603</v>
      </c>
      <c r="R375" s="5">
        <v>25577482.988400001</v>
      </c>
      <c r="S375" s="6">
        <f t="shared" si="39"/>
        <v>143701596.37240002</v>
      </c>
    </row>
    <row r="376" spans="1:19" ht="24.95" customHeight="1" x14ac:dyDescent="0.2">
      <c r="A376" s="134"/>
      <c r="B376" s="131"/>
      <c r="C376" s="1">
        <v>12</v>
      </c>
      <c r="D376" s="5" t="s">
        <v>405</v>
      </c>
      <c r="E376" s="5">
        <v>153461991.18279999</v>
      </c>
      <c r="F376" s="5">
        <v>0</v>
      </c>
      <c r="G376" s="5">
        <v>205418.7501</v>
      </c>
      <c r="H376" s="5">
        <v>37470844.433399998</v>
      </c>
      <c r="I376" s="6">
        <f t="shared" si="38"/>
        <v>191138254.36629999</v>
      </c>
      <c r="J376" s="11"/>
      <c r="K376" s="136"/>
      <c r="L376" s="131"/>
      <c r="M376" s="12">
        <v>4</v>
      </c>
      <c r="N376" s="5" t="s">
        <v>756</v>
      </c>
      <c r="O376" s="5">
        <v>132079144.6875</v>
      </c>
      <c r="P376" s="5">
        <v>0</v>
      </c>
      <c r="Q376" s="5">
        <v>176796.43410000001</v>
      </c>
      <c r="R376" s="5">
        <v>28726105.795600001</v>
      </c>
      <c r="S376" s="6">
        <f t="shared" si="39"/>
        <v>160982046.9172</v>
      </c>
    </row>
    <row r="377" spans="1:19" ht="24.95" customHeight="1" x14ac:dyDescent="0.2">
      <c r="A377" s="134"/>
      <c r="B377" s="131"/>
      <c r="C377" s="1">
        <v>13</v>
      </c>
      <c r="D377" s="5" t="s">
        <v>406</v>
      </c>
      <c r="E377" s="5">
        <v>132954512.02069999</v>
      </c>
      <c r="F377" s="5">
        <v>0</v>
      </c>
      <c r="G377" s="5">
        <v>177968.1697</v>
      </c>
      <c r="H377" s="5">
        <v>36287944.958499998</v>
      </c>
      <c r="I377" s="6">
        <f t="shared" si="38"/>
        <v>169420425.14889997</v>
      </c>
      <c r="J377" s="11"/>
      <c r="K377" s="136"/>
      <c r="L377" s="131"/>
      <c r="M377" s="12">
        <v>5</v>
      </c>
      <c r="N377" s="5" t="s">
        <v>757</v>
      </c>
      <c r="O377" s="5">
        <v>185251104.53560001</v>
      </c>
      <c r="P377" s="5">
        <v>0</v>
      </c>
      <c r="Q377" s="5">
        <v>247970.5239</v>
      </c>
      <c r="R377" s="5">
        <v>39281312.855400003</v>
      </c>
      <c r="S377" s="6">
        <f t="shared" si="39"/>
        <v>224780387.9149</v>
      </c>
    </row>
    <row r="378" spans="1:19" ht="24.95" customHeight="1" x14ac:dyDescent="0.2">
      <c r="A378" s="134"/>
      <c r="B378" s="131"/>
      <c r="C378" s="1">
        <v>14</v>
      </c>
      <c r="D378" s="5" t="s">
        <v>407</v>
      </c>
      <c r="E378" s="5">
        <v>136899507.6182</v>
      </c>
      <c r="F378" s="5">
        <v>0</v>
      </c>
      <c r="G378" s="5">
        <v>183248.80009999999</v>
      </c>
      <c r="H378" s="5">
        <v>32901634.334899999</v>
      </c>
      <c r="I378" s="6">
        <f t="shared" si="38"/>
        <v>169984390.75319999</v>
      </c>
      <c r="J378" s="11"/>
      <c r="K378" s="136"/>
      <c r="L378" s="131"/>
      <c r="M378" s="12">
        <v>6</v>
      </c>
      <c r="N378" s="5" t="s">
        <v>758</v>
      </c>
      <c r="O378" s="5">
        <v>153525319.44319999</v>
      </c>
      <c r="P378" s="5">
        <v>0</v>
      </c>
      <c r="Q378" s="5">
        <v>205503.5191</v>
      </c>
      <c r="R378" s="5">
        <v>30040152.2608</v>
      </c>
      <c r="S378" s="6">
        <f t="shared" si="39"/>
        <v>183770975.22310001</v>
      </c>
    </row>
    <row r="379" spans="1:19" ht="24.95" customHeight="1" x14ac:dyDescent="0.2">
      <c r="A379" s="134"/>
      <c r="B379" s="131"/>
      <c r="C379" s="1">
        <v>15</v>
      </c>
      <c r="D379" s="5" t="s">
        <v>408</v>
      </c>
      <c r="E379" s="5">
        <v>158474581.6961</v>
      </c>
      <c r="F379" s="5">
        <v>0</v>
      </c>
      <c r="G379" s="5">
        <v>212128.42509999999</v>
      </c>
      <c r="H379" s="5">
        <v>40118390.404600002</v>
      </c>
      <c r="I379" s="6">
        <f t="shared" si="38"/>
        <v>198805100.52579999</v>
      </c>
      <c r="J379" s="11"/>
      <c r="K379" s="136"/>
      <c r="L379" s="131"/>
      <c r="M379" s="12">
        <v>7</v>
      </c>
      <c r="N379" s="5" t="s">
        <v>759</v>
      </c>
      <c r="O379" s="5">
        <v>141346183.0799</v>
      </c>
      <c r="P379" s="5">
        <v>0</v>
      </c>
      <c r="Q379" s="5">
        <v>189200.9613</v>
      </c>
      <c r="R379" s="5">
        <v>28287639.4089</v>
      </c>
      <c r="S379" s="6">
        <f t="shared" si="39"/>
        <v>169823023.45009997</v>
      </c>
    </row>
    <row r="380" spans="1:19" ht="24.95" customHeight="1" x14ac:dyDescent="0.2">
      <c r="A380" s="134"/>
      <c r="B380" s="131"/>
      <c r="C380" s="1">
        <v>16</v>
      </c>
      <c r="D380" s="5" t="s">
        <v>409</v>
      </c>
      <c r="E380" s="5">
        <v>122918202.9729</v>
      </c>
      <c r="F380" s="5">
        <v>0</v>
      </c>
      <c r="G380" s="5">
        <v>164533.92420000001</v>
      </c>
      <c r="H380" s="5">
        <v>30903768.395399999</v>
      </c>
      <c r="I380" s="6">
        <f t="shared" si="38"/>
        <v>153986505.29249999</v>
      </c>
      <c r="J380" s="11"/>
      <c r="K380" s="136"/>
      <c r="L380" s="131"/>
      <c r="M380" s="12">
        <v>8</v>
      </c>
      <c r="N380" s="5" t="s">
        <v>760</v>
      </c>
      <c r="O380" s="5">
        <v>122800841.0968</v>
      </c>
      <c r="P380" s="5">
        <v>0</v>
      </c>
      <c r="Q380" s="5">
        <v>164376.8278</v>
      </c>
      <c r="R380" s="5">
        <v>26575642.989599999</v>
      </c>
      <c r="S380" s="6">
        <f t="shared" si="39"/>
        <v>149540860.91420001</v>
      </c>
    </row>
    <row r="381" spans="1:19" ht="24.95" customHeight="1" x14ac:dyDescent="0.2">
      <c r="A381" s="134"/>
      <c r="B381" s="131"/>
      <c r="C381" s="1">
        <v>17</v>
      </c>
      <c r="D381" s="5" t="s">
        <v>410</v>
      </c>
      <c r="E381" s="5">
        <v>171031219.66870001</v>
      </c>
      <c r="F381" s="5">
        <v>0</v>
      </c>
      <c r="G381" s="5">
        <v>228936.29300000001</v>
      </c>
      <c r="H381" s="5">
        <v>43282150.511699997</v>
      </c>
      <c r="I381" s="6">
        <f t="shared" si="38"/>
        <v>214542306.47340003</v>
      </c>
      <c r="J381" s="11"/>
      <c r="K381" s="136"/>
      <c r="L381" s="131"/>
      <c r="M381" s="12">
        <v>9</v>
      </c>
      <c r="N381" s="5" t="s">
        <v>761</v>
      </c>
      <c r="O381" s="5">
        <v>161954660.20649999</v>
      </c>
      <c r="P381" s="5">
        <v>0</v>
      </c>
      <c r="Q381" s="5">
        <v>216786.7341</v>
      </c>
      <c r="R381" s="5">
        <v>34664307.5374</v>
      </c>
      <c r="S381" s="6">
        <f t="shared" si="39"/>
        <v>196835754.47800002</v>
      </c>
    </row>
    <row r="382" spans="1:19" ht="24.95" customHeight="1" x14ac:dyDescent="0.2">
      <c r="A382" s="134"/>
      <c r="B382" s="131"/>
      <c r="C382" s="1">
        <v>18</v>
      </c>
      <c r="D382" s="5" t="s">
        <v>411</v>
      </c>
      <c r="E382" s="5">
        <v>115038013.0933</v>
      </c>
      <c r="F382" s="5">
        <v>0</v>
      </c>
      <c r="G382" s="5">
        <v>153985.783</v>
      </c>
      <c r="H382" s="5">
        <v>31371865.241599999</v>
      </c>
      <c r="I382" s="6">
        <f t="shared" si="38"/>
        <v>146563864.11790001</v>
      </c>
      <c r="J382" s="11"/>
      <c r="K382" s="136"/>
      <c r="L382" s="131"/>
      <c r="M382" s="12">
        <v>10</v>
      </c>
      <c r="N382" s="5" t="s">
        <v>762</v>
      </c>
      <c r="O382" s="5">
        <v>114219267.6973</v>
      </c>
      <c r="P382" s="5">
        <v>0</v>
      </c>
      <c r="Q382" s="5">
        <v>152889.83960000001</v>
      </c>
      <c r="R382" s="5">
        <v>26799932.6853</v>
      </c>
      <c r="S382" s="6">
        <f t="shared" si="39"/>
        <v>141172090.22220001</v>
      </c>
    </row>
    <row r="383" spans="1:19" ht="24.95" customHeight="1" x14ac:dyDescent="0.2">
      <c r="A383" s="134"/>
      <c r="B383" s="131"/>
      <c r="C383" s="1">
        <v>19</v>
      </c>
      <c r="D383" s="5" t="s">
        <v>412</v>
      </c>
      <c r="E383" s="5">
        <v>151792511.54890001</v>
      </c>
      <c r="F383" s="5">
        <v>0</v>
      </c>
      <c r="G383" s="5">
        <v>203184.0442</v>
      </c>
      <c r="H383" s="5">
        <v>40429252.573299997</v>
      </c>
      <c r="I383" s="6">
        <f t="shared" si="38"/>
        <v>192424948.16640002</v>
      </c>
      <c r="J383" s="11"/>
      <c r="K383" s="136"/>
      <c r="L383" s="131"/>
      <c r="M383" s="12">
        <v>11</v>
      </c>
      <c r="N383" s="5" t="s">
        <v>763</v>
      </c>
      <c r="O383" s="5">
        <v>109403898.37369999</v>
      </c>
      <c r="P383" s="5">
        <v>0</v>
      </c>
      <c r="Q383" s="5">
        <v>146444.15789999999</v>
      </c>
      <c r="R383" s="5">
        <v>23876436.9564</v>
      </c>
      <c r="S383" s="6">
        <f t="shared" si="39"/>
        <v>133426779.48800001</v>
      </c>
    </row>
    <row r="384" spans="1:19" ht="24.95" customHeight="1" x14ac:dyDescent="0.2">
      <c r="A384" s="134"/>
      <c r="B384" s="131"/>
      <c r="C384" s="1">
        <v>20</v>
      </c>
      <c r="D384" s="5" t="s">
        <v>413</v>
      </c>
      <c r="E384" s="5">
        <v>127266950.0468</v>
      </c>
      <c r="F384" s="5">
        <v>0</v>
      </c>
      <c r="G384" s="5">
        <v>170355.00200000001</v>
      </c>
      <c r="H384" s="5">
        <v>31569874.008000001</v>
      </c>
      <c r="I384" s="6">
        <f t="shared" si="38"/>
        <v>159007179.05680001</v>
      </c>
      <c r="J384" s="11"/>
      <c r="K384" s="136"/>
      <c r="L384" s="131"/>
      <c r="M384" s="12">
        <v>12</v>
      </c>
      <c r="N384" s="5" t="s">
        <v>764</v>
      </c>
      <c r="O384" s="5">
        <v>117297709.82539999</v>
      </c>
      <c r="P384" s="5">
        <v>0</v>
      </c>
      <c r="Q384" s="5">
        <v>157010.5324</v>
      </c>
      <c r="R384" s="5">
        <v>25565179.906300001</v>
      </c>
      <c r="S384" s="6">
        <f t="shared" si="39"/>
        <v>143019900.26409999</v>
      </c>
    </row>
    <row r="385" spans="1:19" ht="24.95" customHeight="1" x14ac:dyDescent="0.2">
      <c r="A385" s="134"/>
      <c r="B385" s="131"/>
      <c r="C385" s="1">
        <v>21</v>
      </c>
      <c r="D385" s="5" t="s">
        <v>414</v>
      </c>
      <c r="E385" s="5">
        <v>162218934.6965</v>
      </c>
      <c r="F385" s="5">
        <v>0</v>
      </c>
      <c r="G385" s="5">
        <v>217140.48250000001</v>
      </c>
      <c r="H385" s="5">
        <v>40841438.030699998</v>
      </c>
      <c r="I385" s="6">
        <f t="shared" si="38"/>
        <v>203277513.20969999</v>
      </c>
      <c r="J385" s="11"/>
      <c r="K385" s="136"/>
      <c r="L385" s="131"/>
      <c r="M385" s="12">
        <v>13</v>
      </c>
      <c r="N385" s="5" t="s">
        <v>765</v>
      </c>
      <c r="O385" s="5">
        <v>127575132.6047</v>
      </c>
      <c r="P385" s="5">
        <v>0</v>
      </c>
      <c r="Q385" s="5">
        <v>170767.52420000001</v>
      </c>
      <c r="R385" s="5">
        <v>29610961.496199999</v>
      </c>
      <c r="S385" s="6">
        <f t="shared" si="39"/>
        <v>157356861.62510002</v>
      </c>
    </row>
    <row r="386" spans="1:19" ht="24.95" customHeight="1" x14ac:dyDescent="0.2">
      <c r="A386" s="134"/>
      <c r="B386" s="131"/>
      <c r="C386" s="1">
        <v>22</v>
      </c>
      <c r="D386" s="5" t="s">
        <v>415</v>
      </c>
      <c r="E386" s="5">
        <v>181490283.67109999</v>
      </c>
      <c r="F386" s="5">
        <v>0</v>
      </c>
      <c r="G386" s="5">
        <v>242936.42319999999</v>
      </c>
      <c r="H386" s="5">
        <v>42329402.410400003</v>
      </c>
      <c r="I386" s="6">
        <f t="shared" si="38"/>
        <v>224062622.50470001</v>
      </c>
      <c r="J386" s="11"/>
      <c r="K386" s="136"/>
      <c r="L386" s="131"/>
      <c r="M386" s="12">
        <v>14</v>
      </c>
      <c r="N386" s="5" t="s">
        <v>766</v>
      </c>
      <c r="O386" s="5">
        <v>140381920.65740001</v>
      </c>
      <c r="P386" s="5">
        <v>0</v>
      </c>
      <c r="Q386" s="5">
        <v>187910.234</v>
      </c>
      <c r="R386" s="5">
        <v>33169450.8552</v>
      </c>
      <c r="S386" s="6">
        <f t="shared" si="39"/>
        <v>173739281.7466</v>
      </c>
    </row>
    <row r="387" spans="1:19" ht="24.95" customHeight="1" x14ac:dyDescent="0.2">
      <c r="A387" s="134"/>
      <c r="B387" s="132"/>
      <c r="C387" s="1">
        <v>23</v>
      </c>
      <c r="D387" s="5" t="s">
        <v>416</v>
      </c>
      <c r="E387" s="5">
        <v>185317259.9373</v>
      </c>
      <c r="F387" s="5">
        <v>0</v>
      </c>
      <c r="G387" s="5">
        <v>248059.0772</v>
      </c>
      <c r="H387" s="5">
        <v>48244415.097000003</v>
      </c>
      <c r="I387" s="6">
        <f t="shared" si="38"/>
        <v>233809734.11149999</v>
      </c>
      <c r="J387" s="11"/>
      <c r="K387" s="136"/>
      <c r="L387" s="131"/>
      <c r="M387" s="12">
        <v>15</v>
      </c>
      <c r="N387" s="5" t="s">
        <v>767</v>
      </c>
      <c r="O387" s="5">
        <v>130202827.36669999</v>
      </c>
      <c r="P387" s="5">
        <v>0</v>
      </c>
      <c r="Q387" s="5">
        <v>174284.8627</v>
      </c>
      <c r="R387" s="5">
        <v>24881167.190000001</v>
      </c>
      <c r="S387" s="6">
        <f t="shared" si="39"/>
        <v>155258279.41940001</v>
      </c>
    </row>
    <row r="388" spans="1:19" ht="24.95" customHeight="1" x14ac:dyDescent="0.2">
      <c r="A388" s="1"/>
      <c r="B388" s="124" t="s">
        <v>827</v>
      </c>
      <c r="C388" s="125"/>
      <c r="D388" s="126"/>
      <c r="E388" s="14">
        <f>SUM(E365:E387)</f>
        <v>3615656713.9185004</v>
      </c>
      <c r="F388" s="14">
        <f t="shared" ref="F388:I388" si="46">SUM(F365:F387)</f>
        <v>0</v>
      </c>
      <c r="G388" s="14">
        <f t="shared" si="46"/>
        <v>4839789.1709000003</v>
      </c>
      <c r="H388" s="14">
        <f t="shared" si="46"/>
        <v>895638613.65040016</v>
      </c>
      <c r="I388" s="14">
        <f t="shared" si="46"/>
        <v>4516135116.7398005</v>
      </c>
      <c r="J388" s="33"/>
      <c r="K388" s="136"/>
      <c r="L388" s="131"/>
      <c r="M388" s="12">
        <v>16</v>
      </c>
      <c r="N388" s="5" t="s">
        <v>768</v>
      </c>
      <c r="O388" s="5">
        <v>135693661.99270001</v>
      </c>
      <c r="P388" s="5">
        <v>0</v>
      </c>
      <c r="Q388" s="5">
        <v>181634.69810000001</v>
      </c>
      <c r="R388" s="5">
        <v>28012784.6899</v>
      </c>
      <c r="S388" s="6">
        <f t="shared" si="39"/>
        <v>163888081.38070002</v>
      </c>
    </row>
    <row r="389" spans="1:19" ht="24.95" customHeight="1" x14ac:dyDescent="0.2">
      <c r="A389" s="134">
        <v>19</v>
      </c>
      <c r="B389" s="130" t="s">
        <v>40</v>
      </c>
      <c r="C389" s="1">
        <v>1</v>
      </c>
      <c r="D389" s="5" t="s">
        <v>417</v>
      </c>
      <c r="E389" s="5">
        <v>118921814.40260001</v>
      </c>
      <c r="F389" s="5">
        <v>0</v>
      </c>
      <c r="G389" s="5">
        <v>159184.50090000001</v>
      </c>
      <c r="H389" s="5">
        <v>32098960.720400002</v>
      </c>
      <c r="I389" s="6">
        <f t="shared" si="38"/>
        <v>151179959.6239</v>
      </c>
      <c r="J389" s="11"/>
      <c r="K389" s="137"/>
      <c r="L389" s="132"/>
      <c r="M389" s="12">
        <v>17</v>
      </c>
      <c r="N389" s="5" t="s">
        <v>769</v>
      </c>
      <c r="O389" s="5">
        <v>135371206.3811</v>
      </c>
      <c r="P389" s="5">
        <v>0</v>
      </c>
      <c r="Q389" s="5">
        <v>181203.07060000001</v>
      </c>
      <c r="R389" s="5">
        <v>27063643.774999999</v>
      </c>
      <c r="S389" s="6">
        <f t="shared" si="39"/>
        <v>162616053.22670001</v>
      </c>
    </row>
    <row r="390" spans="1:19" ht="24.95" customHeight="1" x14ac:dyDescent="0.2">
      <c r="A390" s="134"/>
      <c r="B390" s="131"/>
      <c r="C390" s="1">
        <v>2</v>
      </c>
      <c r="D390" s="5" t="s">
        <v>418</v>
      </c>
      <c r="E390" s="5">
        <v>121807191.1813</v>
      </c>
      <c r="F390" s="5">
        <v>0</v>
      </c>
      <c r="G390" s="5">
        <v>163046.7634</v>
      </c>
      <c r="H390" s="5">
        <v>33130616.023699999</v>
      </c>
      <c r="I390" s="6">
        <f t="shared" si="38"/>
        <v>155100853.9684</v>
      </c>
      <c r="J390" s="11"/>
      <c r="K390" s="18"/>
      <c r="L390" s="124" t="s">
        <v>844</v>
      </c>
      <c r="M390" s="125"/>
      <c r="N390" s="126"/>
      <c r="O390" s="14">
        <f>SUM(O373:O389)</f>
        <v>2293278097.1066003</v>
      </c>
      <c r="P390" s="14">
        <f t="shared" ref="P390:S390" si="47">SUM(P373:P389)</f>
        <v>0</v>
      </c>
      <c r="Q390" s="14">
        <f t="shared" si="47"/>
        <v>3069700.3002000009</v>
      </c>
      <c r="R390" s="14">
        <f t="shared" si="47"/>
        <v>487981533.95009995</v>
      </c>
      <c r="S390" s="14">
        <f t="shared" si="47"/>
        <v>2784329331.3569002</v>
      </c>
    </row>
    <row r="391" spans="1:19" ht="24.95" customHeight="1" x14ac:dyDescent="0.2">
      <c r="A391" s="134"/>
      <c r="B391" s="131"/>
      <c r="C391" s="1">
        <v>3</v>
      </c>
      <c r="D391" s="5" t="s">
        <v>419</v>
      </c>
      <c r="E391" s="5">
        <v>111064160.45110001</v>
      </c>
      <c r="F391" s="5">
        <v>0</v>
      </c>
      <c r="G391" s="5">
        <v>148666.52549999999</v>
      </c>
      <c r="H391" s="5">
        <v>31371726.181600001</v>
      </c>
      <c r="I391" s="6">
        <f t="shared" si="38"/>
        <v>142584553.1582</v>
      </c>
      <c r="J391" s="11"/>
      <c r="K391" s="135">
        <v>36</v>
      </c>
      <c r="L391" s="130" t="s">
        <v>57</v>
      </c>
      <c r="M391" s="12">
        <v>1</v>
      </c>
      <c r="N391" s="5" t="s">
        <v>770</v>
      </c>
      <c r="O391" s="5">
        <v>127420912.575</v>
      </c>
      <c r="P391" s="5">
        <v>0</v>
      </c>
      <c r="Q391" s="5">
        <v>170561.0907</v>
      </c>
      <c r="R391" s="5">
        <v>29065332.365699999</v>
      </c>
      <c r="S391" s="6">
        <f t="shared" si="39"/>
        <v>156656806.0314</v>
      </c>
    </row>
    <row r="392" spans="1:19" ht="24.95" customHeight="1" x14ac:dyDescent="0.2">
      <c r="A392" s="134"/>
      <c r="B392" s="131"/>
      <c r="C392" s="1">
        <v>4</v>
      </c>
      <c r="D392" s="5" t="s">
        <v>420</v>
      </c>
      <c r="E392" s="5">
        <v>120489259.552</v>
      </c>
      <c r="F392" s="5">
        <v>0</v>
      </c>
      <c r="G392" s="5">
        <v>161282.62710000001</v>
      </c>
      <c r="H392" s="5">
        <v>33047264.252799999</v>
      </c>
      <c r="I392" s="6">
        <f t="shared" si="38"/>
        <v>153697806.43189999</v>
      </c>
      <c r="J392" s="11"/>
      <c r="K392" s="136"/>
      <c r="L392" s="131"/>
      <c r="M392" s="12">
        <v>2</v>
      </c>
      <c r="N392" s="5" t="s">
        <v>771</v>
      </c>
      <c r="O392" s="5">
        <v>123375290.1329</v>
      </c>
      <c r="P392" s="5">
        <v>0</v>
      </c>
      <c r="Q392" s="5">
        <v>165145.7648</v>
      </c>
      <c r="R392" s="5">
        <v>31939809.008400001</v>
      </c>
      <c r="S392" s="6">
        <f t="shared" si="39"/>
        <v>155480244.9061</v>
      </c>
    </row>
    <row r="393" spans="1:19" ht="24.95" customHeight="1" x14ac:dyDescent="0.2">
      <c r="A393" s="134"/>
      <c r="B393" s="131"/>
      <c r="C393" s="1">
        <v>5</v>
      </c>
      <c r="D393" s="5" t="s">
        <v>421</v>
      </c>
      <c r="E393" s="5">
        <v>146036948.98100001</v>
      </c>
      <c r="F393" s="5">
        <v>0</v>
      </c>
      <c r="G393" s="5">
        <v>195479.85329999999</v>
      </c>
      <c r="H393" s="5">
        <v>38731159.3552</v>
      </c>
      <c r="I393" s="6">
        <f t="shared" ref="I393:I413" si="48">E393+F393+G393+H393</f>
        <v>184963588.1895</v>
      </c>
      <c r="J393" s="11"/>
      <c r="K393" s="136"/>
      <c r="L393" s="131"/>
      <c r="M393" s="12">
        <v>3</v>
      </c>
      <c r="N393" s="5" t="s">
        <v>772</v>
      </c>
      <c r="O393" s="5">
        <v>145603050.9127</v>
      </c>
      <c r="P393" s="5">
        <v>0</v>
      </c>
      <c r="Q393" s="5">
        <v>194899.05290000001</v>
      </c>
      <c r="R393" s="5">
        <v>33532639.449099999</v>
      </c>
      <c r="S393" s="6">
        <f t="shared" ref="S393:S411" si="49">O393+P393+Q393+R393</f>
        <v>179330589.41469997</v>
      </c>
    </row>
    <row r="394" spans="1:19" ht="24.95" customHeight="1" x14ac:dyDescent="0.2">
      <c r="A394" s="134"/>
      <c r="B394" s="131"/>
      <c r="C394" s="1">
        <v>6</v>
      </c>
      <c r="D394" s="5" t="s">
        <v>422</v>
      </c>
      <c r="E394" s="5">
        <v>116348355.63600001</v>
      </c>
      <c r="F394" s="5">
        <v>0</v>
      </c>
      <c r="G394" s="5">
        <v>155739.76079999999</v>
      </c>
      <c r="H394" s="5">
        <v>31889872.7388</v>
      </c>
      <c r="I394" s="6">
        <f t="shared" si="48"/>
        <v>148393968.1356</v>
      </c>
      <c r="J394" s="11"/>
      <c r="K394" s="136"/>
      <c r="L394" s="131"/>
      <c r="M394" s="12">
        <v>4</v>
      </c>
      <c r="N394" s="5" t="s">
        <v>773</v>
      </c>
      <c r="O394" s="5">
        <v>160703290.70370001</v>
      </c>
      <c r="P394" s="5">
        <v>0</v>
      </c>
      <c r="Q394" s="5">
        <v>215111.6955</v>
      </c>
      <c r="R394" s="5">
        <v>36513978.9881</v>
      </c>
      <c r="S394" s="6">
        <f t="shared" si="49"/>
        <v>197432381.38729998</v>
      </c>
    </row>
    <row r="395" spans="1:19" ht="24.95" customHeight="1" x14ac:dyDescent="0.2">
      <c r="A395" s="134"/>
      <c r="B395" s="131"/>
      <c r="C395" s="1">
        <v>7</v>
      </c>
      <c r="D395" s="5" t="s">
        <v>423</v>
      </c>
      <c r="E395" s="5">
        <v>187798901.14969999</v>
      </c>
      <c r="F395" s="5">
        <v>0</v>
      </c>
      <c r="G395" s="5">
        <v>251380.9136</v>
      </c>
      <c r="H395" s="5">
        <v>47857212.056000002</v>
      </c>
      <c r="I395" s="6">
        <f t="shared" si="48"/>
        <v>235907494.11929998</v>
      </c>
      <c r="J395" s="11"/>
      <c r="K395" s="136"/>
      <c r="L395" s="131"/>
      <c r="M395" s="12">
        <v>5</v>
      </c>
      <c r="N395" s="5" t="s">
        <v>774</v>
      </c>
      <c r="O395" s="5">
        <v>139875088.1293</v>
      </c>
      <c r="P395" s="5">
        <v>0</v>
      </c>
      <c r="Q395" s="5">
        <v>187231.80609999999</v>
      </c>
      <c r="R395" s="5">
        <v>33075686.232299998</v>
      </c>
      <c r="S395" s="6">
        <f t="shared" si="49"/>
        <v>173138006.16769999</v>
      </c>
    </row>
    <row r="396" spans="1:19" ht="24.95" customHeight="1" x14ac:dyDescent="0.2">
      <c r="A396" s="134"/>
      <c r="B396" s="131"/>
      <c r="C396" s="1">
        <v>8</v>
      </c>
      <c r="D396" s="5" t="s">
        <v>424</v>
      </c>
      <c r="E396" s="5">
        <v>127950356.07099999</v>
      </c>
      <c r="F396" s="5">
        <v>0</v>
      </c>
      <c r="G396" s="5">
        <v>171269.7849</v>
      </c>
      <c r="H396" s="5">
        <v>34278152.189300001</v>
      </c>
      <c r="I396" s="6">
        <f t="shared" si="48"/>
        <v>162399778.04519999</v>
      </c>
      <c r="J396" s="11"/>
      <c r="K396" s="136"/>
      <c r="L396" s="131"/>
      <c r="M396" s="12">
        <v>6</v>
      </c>
      <c r="N396" s="5" t="s">
        <v>775</v>
      </c>
      <c r="O396" s="5">
        <v>194224619.08559999</v>
      </c>
      <c r="P396" s="5">
        <v>0</v>
      </c>
      <c r="Q396" s="5">
        <v>259982.15049999999</v>
      </c>
      <c r="R396" s="5">
        <v>44581515.729999997</v>
      </c>
      <c r="S396" s="6">
        <f t="shared" si="49"/>
        <v>239066116.96609998</v>
      </c>
    </row>
    <row r="397" spans="1:19" ht="24.95" customHeight="1" x14ac:dyDescent="0.2">
      <c r="A397" s="134"/>
      <c r="B397" s="131"/>
      <c r="C397" s="1">
        <v>9</v>
      </c>
      <c r="D397" s="5" t="s">
        <v>425</v>
      </c>
      <c r="E397" s="5">
        <v>137541666.0925</v>
      </c>
      <c r="F397" s="5">
        <v>0</v>
      </c>
      <c r="G397" s="5">
        <v>184108.37049999999</v>
      </c>
      <c r="H397" s="5">
        <v>35400309.222099997</v>
      </c>
      <c r="I397" s="6">
        <f t="shared" si="48"/>
        <v>173126083.68509999</v>
      </c>
      <c r="J397" s="11"/>
      <c r="K397" s="136"/>
      <c r="L397" s="131"/>
      <c r="M397" s="12">
        <v>7</v>
      </c>
      <c r="N397" s="5" t="s">
        <v>776</v>
      </c>
      <c r="O397" s="5">
        <v>147505171.9294</v>
      </c>
      <c r="P397" s="5">
        <v>0</v>
      </c>
      <c r="Q397" s="5">
        <v>197445.1642</v>
      </c>
      <c r="R397" s="5">
        <v>38024488.282700002</v>
      </c>
      <c r="S397" s="6">
        <f t="shared" si="49"/>
        <v>185727105.37630001</v>
      </c>
    </row>
    <row r="398" spans="1:19" ht="24.95" customHeight="1" x14ac:dyDescent="0.2">
      <c r="A398" s="134"/>
      <c r="B398" s="131"/>
      <c r="C398" s="1">
        <v>10</v>
      </c>
      <c r="D398" s="5" t="s">
        <v>426</v>
      </c>
      <c r="E398" s="5">
        <v>138504968.95390001</v>
      </c>
      <c r="F398" s="5">
        <v>0</v>
      </c>
      <c r="G398" s="5">
        <v>185397.81340000001</v>
      </c>
      <c r="H398" s="5">
        <v>36848723.379799999</v>
      </c>
      <c r="I398" s="6">
        <f t="shared" si="48"/>
        <v>175539090.1471</v>
      </c>
      <c r="J398" s="11"/>
      <c r="K398" s="136"/>
      <c r="L398" s="131"/>
      <c r="M398" s="12">
        <v>8</v>
      </c>
      <c r="N398" s="5" t="s">
        <v>385</v>
      </c>
      <c r="O398" s="5">
        <v>133827353.6672</v>
      </c>
      <c r="P398" s="5">
        <v>0</v>
      </c>
      <c r="Q398" s="5">
        <v>179136.52439999999</v>
      </c>
      <c r="R398" s="5">
        <v>31406074.252900001</v>
      </c>
      <c r="S398" s="6">
        <f t="shared" si="49"/>
        <v>165412564.4445</v>
      </c>
    </row>
    <row r="399" spans="1:19" ht="24.95" customHeight="1" x14ac:dyDescent="0.2">
      <c r="A399" s="134"/>
      <c r="B399" s="131"/>
      <c r="C399" s="1">
        <v>11</v>
      </c>
      <c r="D399" s="5" t="s">
        <v>427</v>
      </c>
      <c r="E399" s="5">
        <v>128374964.053</v>
      </c>
      <c r="F399" s="5">
        <v>0</v>
      </c>
      <c r="G399" s="5">
        <v>171838.15</v>
      </c>
      <c r="H399" s="5">
        <v>30620271.9628</v>
      </c>
      <c r="I399" s="6">
        <f t="shared" si="48"/>
        <v>159167074.16580001</v>
      </c>
      <c r="J399" s="11"/>
      <c r="K399" s="136"/>
      <c r="L399" s="131"/>
      <c r="M399" s="12">
        <v>9</v>
      </c>
      <c r="N399" s="5" t="s">
        <v>777</v>
      </c>
      <c r="O399" s="5">
        <v>144671153.81690001</v>
      </c>
      <c r="P399" s="5">
        <v>0</v>
      </c>
      <c r="Q399" s="5">
        <v>193651.64859999999</v>
      </c>
      <c r="R399" s="5">
        <v>33482332.081999999</v>
      </c>
      <c r="S399" s="6">
        <f t="shared" si="49"/>
        <v>178347137.54750001</v>
      </c>
    </row>
    <row r="400" spans="1:19" ht="24.95" customHeight="1" x14ac:dyDescent="0.2">
      <c r="A400" s="134"/>
      <c r="B400" s="131"/>
      <c r="C400" s="1">
        <v>12</v>
      </c>
      <c r="D400" s="5" t="s">
        <v>428</v>
      </c>
      <c r="E400" s="5">
        <v>125766886.8407</v>
      </c>
      <c r="F400" s="5">
        <v>0</v>
      </c>
      <c r="G400" s="5">
        <v>168347.07079999999</v>
      </c>
      <c r="H400" s="5">
        <v>33689407.841600001</v>
      </c>
      <c r="I400" s="6">
        <f t="shared" si="48"/>
        <v>159624641.75310001</v>
      </c>
      <c r="J400" s="11"/>
      <c r="K400" s="136"/>
      <c r="L400" s="131"/>
      <c r="M400" s="12">
        <v>10</v>
      </c>
      <c r="N400" s="5" t="s">
        <v>778</v>
      </c>
      <c r="O400" s="5">
        <v>190954124.63850001</v>
      </c>
      <c r="P400" s="5">
        <v>0</v>
      </c>
      <c r="Q400" s="5">
        <v>255604.38329999999</v>
      </c>
      <c r="R400" s="5">
        <v>38702961.391400002</v>
      </c>
      <c r="S400" s="6">
        <f t="shared" si="49"/>
        <v>229912690.41320002</v>
      </c>
    </row>
    <row r="401" spans="1:19" ht="24.95" customHeight="1" x14ac:dyDescent="0.2">
      <c r="A401" s="134"/>
      <c r="B401" s="131"/>
      <c r="C401" s="1">
        <v>13</v>
      </c>
      <c r="D401" s="5" t="s">
        <v>429</v>
      </c>
      <c r="E401" s="5">
        <v>131408615.40970001</v>
      </c>
      <c r="F401" s="5">
        <v>0</v>
      </c>
      <c r="G401" s="5">
        <v>175898.88759999999</v>
      </c>
      <c r="H401" s="5">
        <v>34476998.338200003</v>
      </c>
      <c r="I401" s="6">
        <f t="shared" si="48"/>
        <v>166061512.63550001</v>
      </c>
      <c r="J401" s="11"/>
      <c r="K401" s="136"/>
      <c r="L401" s="131"/>
      <c r="M401" s="12">
        <v>11</v>
      </c>
      <c r="N401" s="5" t="s">
        <v>779</v>
      </c>
      <c r="O401" s="5">
        <v>119227930.07690001</v>
      </c>
      <c r="P401" s="5">
        <v>0</v>
      </c>
      <c r="Q401" s="5">
        <v>159594.25640000001</v>
      </c>
      <c r="R401" s="5">
        <v>28638202.850499999</v>
      </c>
      <c r="S401" s="6">
        <f t="shared" si="49"/>
        <v>148025727.18380001</v>
      </c>
    </row>
    <row r="402" spans="1:19" ht="24.95" customHeight="1" x14ac:dyDescent="0.2">
      <c r="A402" s="134"/>
      <c r="B402" s="131"/>
      <c r="C402" s="1">
        <v>14</v>
      </c>
      <c r="D402" s="5" t="s">
        <v>430</v>
      </c>
      <c r="E402" s="5">
        <v>117217074.6244</v>
      </c>
      <c r="F402" s="5">
        <v>0</v>
      </c>
      <c r="G402" s="5">
        <v>156902.59700000001</v>
      </c>
      <c r="H402" s="5">
        <v>31349374.508900002</v>
      </c>
      <c r="I402" s="6">
        <f t="shared" si="48"/>
        <v>148723351.73030001</v>
      </c>
      <c r="J402" s="11"/>
      <c r="K402" s="136"/>
      <c r="L402" s="131"/>
      <c r="M402" s="12">
        <v>12</v>
      </c>
      <c r="N402" s="5" t="s">
        <v>780</v>
      </c>
      <c r="O402" s="5">
        <v>137710229.91119999</v>
      </c>
      <c r="P402" s="5">
        <v>0</v>
      </c>
      <c r="Q402" s="5">
        <v>184334.00409999999</v>
      </c>
      <c r="R402" s="5">
        <v>33760987.229500003</v>
      </c>
      <c r="S402" s="6">
        <f t="shared" si="49"/>
        <v>171655551.14479998</v>
      </c>
    </row>
    <row r="403" spans="1:19" ht="24.95" customHeight="1" x14ac:dyDescent="0.2">
      <c r="A403" s="134"/>
      <c r="B403" s="131"/>
      <c r="C403" s="1">
        <v>15</v>
      </c>
      <c r="D403" s="5" t="s">
        <v>431</v>
      </c>
      <c r="E403" s="5">
        <v>116605407.57610001</v>
      </c>
      <c r="F403" s="5">
        <v>0</v>
      </c>
      <c r="G403" s="5">
        <v>156083.8413</v>
      </c>
      <c r="H403" s="5">
        <v>28385942.0737</v>
      </c>
      <c r="I403" s="6">
        <f t="shared" si="48"/>
        <v>145147433.49110001</v>
      </c>
      <c r="J403" s="11"/>
      <c r="K403" s="136"/>
      <c r="L403" s="131"/>
      <c r="M403" s="12">
        <v>13</v>
      </c>
      <c r="N403" s="5" t="s">
        <v>781</v>
      </c>
      <c r="O403" s="5">
        <v>145899461.49509999</v>
      </c>
      <c r="P403" s="5">
        <v>0</v>
      </c>
      <c r="Q403" s="5">
        <v>195295.8175</v>
      </c>
      <c r="R403" s="5">
        <v>37035153.0053</v>
      </c>
      <c r="S403" s="6">
        <f t="shared" si="49"/>
        <v>183129910.3179</v>
      </c>
    </row>
    <row r="404" spans="1:19" ht="24.95" customHeight="1" x14ac:dyDescent="0.2">
      <c r="A404" s="134"/>
      <c r="B404" s="131"/>
      <c r="C404" s="1">
        <v>16</v>
      </c>
      <c r="D404" s="5" t="s">
        <v>432</v>
      </c>
      <c r="E404" s="5">
        <v>126023727.0615</v>
      </c>
      <c r="F404" s="5">
        <v>0</v>
      </c>
      <c r="G404" s="5">
        <v>168690.86799999999</v>
      </c>
      <c r="H404" s="5">
        <v>33830345.766400002</v>
      </c>
      <c r="I404" s="6">
        <f t="shared" si="48"/>
        <v>160022763.69589999</v>
      </c>
      <c r="J404" s="11"/>
      <c r="K404" s="137"/>
      <c r="L404" s="132"/>
      <c r="M404" s="12">
        <v>14</v>
      </c>
      <c r="N404" s="5" t="s">
        <v>782</v>
      </c>
      <c r="O404" s="5">
        <v>161132385.02939999</v>
      </c>
      <c r="P404" s="5">
        <v>0</v>
      </c>
      <c r="Q404" s="5">
        <v>215686.06589999999</v>
      </c>
      <c r="R404" s="5">
        <v>38827731.391500004</v>
      </c>
      <c r="S404" s="6">
        <f t="shared" si="49"/>
        <v>200175802.48679999</v>
      </c>
    </row>
    <row r="405" spans="1:19" ht="24.95" customHeight="1" x14ac:dyDescent="0.2">
      <c r="A405" s="134"/>
      <c r="B405" s="131"/>
      <c r="C405" s="1">
        <v>17</v>
      </c>
      <c r="D405" s="5" t="s">
        <v>433</v>
      </c>
      <c r="E405" s="5">
        <v>143910360.0246</v>
      </c>
      <c r="F405" s="5">
        <v>0</v>
      </c>
      <c r="G405" s="5">
        <v>192633.27720000001</v>
      </c>
      <c r="H405" s="5">
        <v>39051297.145999998</v>
      </c>
      <c r="I405" s="6">
        <f t="shared" si="48"/>
        <v>183154290.44780001</v>
      </c>
      <c r="J405" s="11"/>
      <c r="K405" s="18"/>
      <c r="L405" s="124" t="s">
        <v>845</v>
      </c>
      <c r="M405" s="125"/>
      <c r="N405" s="126"/>
      <c r="O405" s="14">
        <f>SUM(O391:O404)</f>
        <v>2072130062.1038003</v>
      </c>
      <c r="P405" s="14">
        <f t="shared" ref="P405:S405" si="50">SUM(P391:P404)</f>
        <v>0</v>
      </c>
      <c r="Q405" s="14">
        <f t="shared" si="50"/>
        <v>2773679.4248999995</v>
      </c>
      <c r="R405" s="14">
        <f t="shared" si="50"/>
        <v>488586892.25939995</v>
      </c>
      <c r="S405" s="14">
        <f t="shared" si="50"/>
        <v>2563490633.7881002</v>
      </c>
    </row>
    <row r="406" spans="1:19" ht="24.95" customHeight="1" x14ac:dyDescent="0.2">
      <c r="A406" s="134"/>
      <c r="B406" s="131"/>
      <c r="C406" s="1">
        <v>18</v>
      </c>
      <c r="D406" s="5" t="s">
        <v>434</v>
      </c>
      <c r="E406" s="5">
        <v>173019348.94569999</v>
      </c>
      <c r="F406" s="5">
        <v>0</v>
      </c>
      <c r="G406" s="5">
        <v>231597.53200000001</v>
      </c>
      <c r="H406" s="5">
        <v>44203776.398500003</v>
      </c>
      <c r="I406" s="6">
        <f t="shared" si="48"/>
        <v>217454722.87619999</v>
      </c>
      <c r="J406" s="11"/>
      <c r="K406" s="135">
        <v>37</v>
      </c>
      <c r="L406" s="130" t="s">
        <v>58</v>
      </c>
      <c r="M406" s="12">
        <v>1</v>
      </c>
      <c r="N406" s="5" t="s">
        <v>783</v>
      </c>
      <c r="O406" s="5">
        <v>106439342.3215</v>
      </c>
      <c r="P406" s="5">
        <v>0</v>
      </c>
      <c r="Q406" s="5">
        <v>142475.9088</v>
      </c>
      <c r="R406" s="5">
        <v>230423389.21560001</v>
      </c>
      <c r="S406" s="6">
        <f t="shared" si="49"/>
        <v>337005207.44590002</v>
      </c>
    </row>
    <row r="407" spans="1:19" ht="24.95" customHeight="1" x14ac:dyDescent="0.2">
      <c r="A407" s="134"/>
      <c r="B407" s="131"/>
      <c r="C407" s="1">
        <v>19</v>
      </c>
      <c r="D407" s="5" t="s">
        <v>435</v>
      </c>
      <c r="E407" s="5">
        <v>118955076.50849999</v>
      </c>
      <c r="F407" s="5">
        <v>0</v>
      </c>
      <c r="G407" s="5">
        <v>159229.02439999999</v>
      </c>
      <c r="H407" s="5">
        <v>32733439.038199998</v>
      </c>
      <c r="I407" s="6">
        <f t="shared" si="48"/>
        <v>151847744.5711</v>
      </c>
      <c r="J407" s="11"/>
      <c r="K407" s="136"/>
      <c r="L407" s="131"/>
      <c r="M407" s="12">
        <v>2</v>
      </c>
      <c r="N407" s="5" t="s">
        <v>784</v>
      </c>
      <c r="O407" s="5">
        <v>271714447.64539999</v>
      </c>
      <c r="P407" s="5">
        <v>0</v>
      </c>
      <c r="Q407" s="5">
        <v>363707.27240000002</v>
      </c>
      <c r="R407" s="5">
        <v>276809422.67930001</v>
      </c>
      <c r="S407" s="6">
        <f t="shared" si="49"/>
        <v>548887577.59710002</v>
      </c>
    </row>
    <row r="408" spans="1:19" ht="24.95" customHeight="1" x14ac:dyDescent="0.2">
      <c r="A408" s="134"/>
      <c r="B408" s="131"/>
      <c r="C408" s="1">
        <v>20</v>
      </c>
      <c r="D408" s="5" t="s">
        <v>436</v>
      </c>
      <c r="E408" s="5">
        <v>114621138.8203</v>
      </c>
      <c r="F408" s="5">
        <v>0</v>
      </c>
      <c r="G408" s="5">
        <v>153427.76990000001</v>
      </c>
      <c r="H408" s="5">
        <v>30790775.9331</v>
      </c>
      <c r="I408" s="6">
        <f t="shared" si="48"/>
        <v>145565342.52329999</v>
      </c>
      <c r="J408" s="11"/>
      <c r="K408" s="136"/>
      <c r="L408" s="131"/>
      <c r="M408" s="12">
        <v>3</v>
      </c>
      <c r="N408" s="5" t="s">
        <v>785</v>
      </c>
      <c r="O408" s="5">
        <v>153049317.9287</v>
      </c>
      <c r="P408" s="5">
        <v>0</v>
      </c>
      <c r="Q408" s="5">
        <v>204866.36040000001</v>
      </c>
      <c r="R408" s="5">
        <v>241294675.9815</v>
      </c>
      <c r="S408" s="6">
        <f t="shared" si="49"/>
        <v>394548860.27059996</v>
      </c>
    </row>
    <row r="409" spans="1:19" ht="24.95" customHeight="1" x14ac:dyDescent="0.2">
      <c r="A409" s="134"/>
      <c r="B409" s="131"/>
      <c r="C409" s="1">
        <v>21</v>
      </c>
      <c r="D409" s="5" t="s">
        <v>437</v>
      </c>
      <c r="E409" s="5">
        <v>167004183.63260001</v>
      </c>
      <c r="F409" s="5">
        <v>0</v>
      </c>
      <c r="G409" s="5">
        <v>223545.8461</v>
      </c>
      <c r="H409" s="5">
        <v>44427035.469499998</v>
      </c>
      <c r="I409" s="6">
        <f t="shared" si="48"/>
        <v>211654764.94820002</v>
      </c>
      <c r="J409" s="11"/>
      <c r="K409" s="136"/>
      <c r="L409" s="131"/>
      <c r="M409" s="12">
        <v>4</v>
      </c>
      <c r="N409" s="5" t="s">
        <v>786</v>
      </c>
      <c r="O409" s="5">
        <v>131165294.52850001</v>
      </c>
      <c r="P409" s="5">
        <v>0</v>
      </c>
      <c r="Q409" s="5">
        <v>175573.1869</v>
      </c>
      <c r="R409" s="5">
        <v>236821378.39219999</v>
      </c>
      <c r="S409" s="6">
        <f t="shared" si="49"/>
        <v>368162246.10759997</v>
      </c>
    </row>
    <row r="410" spans="1:19" ht="24.95" customHeight="1" x14ac:dyDescent="0.2">
      <c r="A410" s="134"/>
      <c r="B410" s="131"/>
      <c r="C410" s="1">
        <v>22</v>
      </c>
      <c r="D410" s="5" t="s">
        <v>438</v>
      </c>
      <c r="E410" s="5">
        <v>111147772.6594</v>
      </c>
      <c r="F410" s="5">
        <v>0</v>
      </c>
      <c r="G410" s="5">
        <v>148778.44579999999</v>
      </c>
      <c r="H410" s="5">
        <v>29990689.112300001</v>
      </c>
      <c r="I410" s="6">
        <f t="shared" si="48"/>
        <v>141287240.2175</v>
      </c>
      <c r="J410" s="11"/>
      <c r="K410" s="136"/>
      <c r="L410" s="131"/>
      <c r="M410" s="12">
        <v>5</v>
      </c>
      <c r="N410" s="5" t="s">
        <v>787</v>
      </c>
      <c r="O410" s="5">
        <v>124629332.822</v>
      </c>
      <c r="P410" s="5">
        <v>0</v>
      </c>
      <c r="Q410" s="5">
        <v>166824.38159999999</v>
      </c>
      <c r="R410" s="5">
        <v>232930576.98840001</v>
      </c>
      <c r="S410" s="6">
        <f t="shared" si="49"/>
        <v>357726734.19200003</v>
      </c>
    </row>
    <row r="411" spans="1:19" ht="24.95" customHeight="1" x14ac:dyDescent="0.2">
      <c r="A411" s="134"/>
      <c r="B411" s="131"/>
      <c r="C411" s="1">
        <v>23</v>
      </c>
      <c r="D411" s="5" t="s">
        <v>439</v>
      </c>
      <c r="E411" s="5">
        <v>112170870.8398</v>
      </c>
      <c r="F411" s="5">
        <v>0</v>
      </c>
      <c r="G411" s="5">
        <v>150147.92860000001</v>
      </c>
      <c r="H411" s="5">
        <v>29689811.120200001</v>
      </c>
      <c r="I411" s="6">
        <f t="shared" si="48"/>
        <v>142010829.88859999</v>
      </c>
      <c r="J411" s="11"/>
      <c r="K411" s="137"/>
      <c r="L411" s="132"/>
      <c r="M411" s="12">
        <v>6</v>
      </c>
      <c r="N411" s="5" t="s">
        <v>788</v>
      </c>
      <c r="O411" s="5">
        <v>128198461.59890001</v>
      </c>
      <c r="P411" s="5">
        <v>0</v>
      </c>
      <c r="Q411" s="5">
        <v>171601.89009999999</v>
      </c>
      <c r="R411" s="5">
        <v>232187883.0794</v>
      </c>
      <c r="S411" s="6">
        <f t="shared" si="49"/>
        <v>360557946.56840003</v>
      </c>
    </row>
    <row r="412" spans="1:19" ht="24.95" customHeight="1" x14ac:dyDescent="0.2">
      <c r="A412" s="134"/>
      <c r="B412" s="131"/>
      <c r="C412" s="1">
        <v>24</v>
      </c>
      <c r="D412" s="5" t="s">
        <v>440</v>
      </c>
      <c r="E412" s="5">
        <v>144713919.942</v>
      </c>
      <c r="F412" s="5">
        <v>0</v>
      </c>
      <c r="G412" s="5">
        <v>193708.89379999999</v>
      </c>
      <c r="H412" s="5">
        <v>37937707.180799998</v>
      </c>
      <c r="I412" s="6">
        <f t="shared" si="48"/>
        <v>182845336.01659998</v>
      </c>
      <c r="J412" s="11"/>
      <c r="K412" s="18"/>
      <c r="L412" s="124"/>
      <c r="M412" s="125"/>
      <c r="N412" s="126"/>
      <c r="O412" s="19">
        <f>SUM(O406:O411)</f>
        <v>915196196.84499991</v>
      </c>
      <c r="P412" s="19">
        <f t="shared" ref="P412:S412" si="51">SUM(P406:P411)</f>
        <v>0</v>
      </c>
      <c r="Q412" s="19">
        <f t="shared" si="51"/>
        <v>1225049.0001999999</v>
      </c>
      <c r="R412" s="19">
        <f t="shared" si="51"/>
        <v>1450467326.3364</v>
      </c>
      <c r="S412" s="19">
        <f t="shared" si="51"/>
        <v>2366888572.1816001</v>
      </c>
    </row>
    <row r="413" spans="1:19" ht="24.95" customHeight="1" x14ac:dyDescent="0.2">
      <c r="A413" s="134"/>
      <c r="B413" s="131"/>
      <c r="C413" s="1">
        <v>25</v>
      </c>
      <c r="D413" s="5" t="s">
        <v>441</v>
      </c>
      <c r="E413" s="5">
        <v>147865537.80919999</v>
      </c>
      <c r="F413" s="5">
        <v>0</v>
      </c>
      <c r="G413" s="5">
        <v>197927.53719999999</v>
      </c>
      <c r="H413" s="5">
        <v>39947296.476000004</v>
      </c>
      <c r="I413" s="6">
        <f t="shared" si="48"/>
        <v>188010761.8224</v>
      </c>
      <c r="J413" s="11"/>
      <c r="K413" s="124"/>
      <c r="L413" s="125"/>
      <c r="M413" s="125"/>
      <c r="N413" s="126"/>
      <c r="O413" s="14">
        <v>100724843145.01367</v>
      </c>
      <c r="P413" s="14">
        <v>-773662956.35319757</v>
      </c>
      <c r="Q413" s="14">
        <v>134826683.96000001</v>
      </c>
      <c r="R413" s="14">
        <v>30054205569.731888</v>
      </c>
      <c r="S413" s="8">
        <f>O413+P413+Q413+R413</f>
        <v>130140212442.35237</v>
      </c>
    </row>
    <row r="414" spans="1:19" x14ac:dyDescent="0.2">
      <c r="E414" s="30"/>
      <c r="F414" s="30">
        <v>0</v>
      </c>
      <c r="G414" s="30"/>
      <c r="H414" s="30"/>
      <c r="I414" s="30"/>
    </row>
  </sheetData>
  <mergeCells count="116"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workbookViewId="0">
      <selection sqref="A1:XFD2"/>
    </sheetView>
  </sheetViews>
  <sheetFormatPr defaultRowHeight="12.75" x14ac:dyDescent="0.2"/>
  <cols>
    <col min="1" max="1" width="5.85546875" customWidth="1"/>
    <col min="2" max="2" width="23.42578125" customWidth="1"/>
    <col min="3" max="3" width="9.42578125" bestFit="1" customWidth="1"/>
    <col min="4" max="4" width="26" customWidth="1"/>
    <col min="5" max="5" width="22.28515625" customWidth="1"/>
    <col min="6" max="6" width="22.42578125" customWidth="1"/>
    <col min="7" max="7" width="24.28515625" customWidth="1"/>
    <col min="8" max="8" width="26.85546875" customWidth="1"/>
    <col min="9" max="9" width="9.42578125" bestFit="1" customWidth="1"/>
    <col min="11" max="11" width="18.7109375" bestFit="1" customWidth="1"/>
  </cols>
  <sheetData>
    <row r="1" spans="1:9" ht="27" x14ac:dyDescent="0.35">
      <c r="A1" s="142"/>
      <c r="B1" s="142"/>
      <c r="C1" s="142"/>
      <c r="D1" s="142"/>
      <c r="E1" s="142"/>
      <c r="F1" s="142"/>
      <c r="G1" s="142"/>
      <c r="H1" s="142"/>
      <c r="I1" s="142"/>
    </row>
    <row r="2" spans="1:9" ht="25.5" x14ac:dyDescent="0.35">
      <c r="A2" s="139"/>
      <c r="B2" s="140"/>
      <c r="C2" s="140"/>
      <c r="D2" s="140"/>
      <c r="E2" s="140"/>
      <c r="F2" s="140"/>
      <c r="G2" s="140"/>
      <c r="H2" s="140"/>
      <c r="I2" s="141"/>
    </row>
    <row r="3" spans="1:9" ht="37.5" customHeight="1" x14ac:dyDescent="0.35">
      <c r="A3" s="143" t="s">
        <v>907</v>
      </c>
      <c r="B3" s="143"/>
      <c r="C3" s="143"/>
      <c r="D3" s="143"/>
      <c r="E3" s="143"/>
      <c r="F3" s="143"/>
      <c r="G3" s="143"/>
      <c r="H3" s="143"/>
      <c r="I3" s="143"/>
    </row>
    <row r="4" spans="1:9" ht="19.5" x14ac:dyDescent="0.35">
      <c r="A4" s="104"/>
      <c r="B4" s="111">
        <v>1</v>
      </c>
      <c r="C4" s="111">
        <v>2</v>
      </c>
      <c r="D4" s="111">
        <v>3</v>
      </c>
      <c r="E4" s="111">
        <v>4</v>
      </c>
      <c r="F4" s="111">
        <v>5</v>
      </c>
      <c r="G4" s="111">
        <v>6</v>
      </c>
      <c r="H4" s="112" t="s">
        <v>910</v>
      </c>
      <c r="I4" s="105"/>
    </row>
    <row r="5" spans="1:9" ht="48.75" x14ac:dyDescent="0.35">
      <c r="A5" s="103" t="s">
        <v>0</v>
      </c>
      <c r="B5" s="103" t="s">
        <v>13</v>
      </c>
      <c r="C5" s="106" t="s">
        <v>1</v>
      </c>
      <c r="D5" s="107" t="s">
        <v>4</v>
      </c>
      <c r="E5" s="105" t="s">
        <v>879</v>
      </c>
      <c r="F5" s="76" t="s">
        <v>908</v>
      </c>
      <c r="G5" s="103" t="s">
        <v>9</v>
      </c>
      <c r="H5" s="103" t="s">
        <v>12</v>
      </c>
      <c r="I5" s="103" t="s">
        <v>0</v>
      </c>
    </row>
    <row r="6" spans="1:9" ht="18.75" x14ac:dyDescent="0.3">
      <c r="A6" s="91"/>
      <c r="B6" s="91"/>
      <c r="C6" s="91"/>
      <c r="D6" s="66" t="s">
        <v>898</v>
      </c>
      <c r="E6" s="66" t="s">
        <v>898</v>
      </c>
      <c r="F6" s="66" t="s">
        <v>898</v>
      </c>
      <c r="G6" s="66" t="s">
        <v>898</v>
      </c>
      <c r="H6" s="66" t="s">
        <v>898</v>
      </c>
      <c r="I6" s="91"/>
    </row>
    <row r="7" spans="1:9" ht="18.75" x14ac:dyDescent="0.3">
      <c r="A7" s="101">
        <v>1</v>
      </c>
      <c r="B7" s="91" t="s">
        <v>22</v>
      </c>
      <c r="C7" s="101">
        <v>17</v>
      </c>
      <c r="D7" s="91">
        <v>2090661879.0420001</v>
      </c>
      <c r="E7" s="91">
        <v>0</v>
      </c>
      <c r="F7" s="91">
        <v>2798485.4542999999</v>
      </c>
      <c r="G7" s="91">
        <v>536149619.95529997</v>
      </c>
      <c r="H7" s="91">
        <f>D7+E7+F7+G7</f>
        <v>2629609984.4516001</v>
      </c>
      <c r="I7" s="108">
        <v>1</v>
      </c>
    </row>
    <row r="8" spans="1:9" ht="18.75" x14ac:dyDescent="0.3">
      <c r="A8" s="101">
        <v>2</v>
      </c>
      <c r="B8" s="91" t="s">
        <v>23</v>
      </c>
      <c r="C8" s="101">
        <v>21</v>
      </c>
      <c r="D8" s="91">
        <v>2637069901.5422001</v>
      </c>
      <c r="E8" s="91">
        <v>0</v>
      </c>
      <c r="F8" s="91">
        <v>3529887.7524999999</v>
      </c>
      <c r="G8" s="91">
        <v>631113057.27279997</v>
      </c>
      <c r="H8" s="91">
        <f t="shared" ref="H8:H43" si="0">D8+E8+F8+G8</f>
        <v>3271712846.5675001</v>
      </c>
      <c r="I8" s="108">
        <v>2</v>
      </c>
    </row>
    <row r="9" spans="1:9" ht="18.75" x14ac:dyDescent="0.3">
      <c r="A9" s="101">
        <v>3</v>
      </c>
      <c r="B9" s="91" t="s">
        <v>24</v>
      </c>
      <c r="C9" s="101">
        <v>31</v>
      </c>
      <c r="D9" s="91">
        <v>3512422147.3685002</v>
      </c>
      <c r="E9" s="91">
        <v>0</v>
      </c>
      <c r="F9" s="91">
        <v>4701603.0603999998</v>
      </c>
      <c r="G9" s="91">
        <v>870056577.20500004</v>
      </c>
      <c r="H9" s="91">
        <f t="shared" si="0"/>
        <v>4387180327.6339006</v>
      </c>
      <c r="I9" s="108">
        <v>3</v>
      </c>
    </row>
    <row r="10" spans="1:9" ht="18.75" x14ac:dyDescent="0.3">
      <c r="A10" s="101">
        <v>4</v>
      </c>
      <c r="B10" s="91" t="s">
        <v>25</v>
      </c>
      <c r="C10" s="101">
        <v>21</v>
      </c>
      <c r="D10" s="91">
        <v>2651320906.8713002</v>
      </c>
      <c r="E10" s="91">
        <v>0</v>
      </c>
      <c r="F10" s="91">
        <v>3548963.6401</v>
      </c>
      <c r="G10" s="91">
        <v>727718428.90840006</v>
      </c>
      <c r="H10" s="91">
        <f t="shared" si="0"/>
        <v>3382588299.4198003</v>
      </c>
      <c r="I10" s="108">
        <v>4</v>
      </c>
    </row>
    <row r="11" spans="1:9" ht="18.75" x14ac:dyDescent="0.3">
      <c r="A11" s="101">
        <v>5</v>
      </c>
      <c r="B11" s="91" t="s">
        <v>26</v>
      </c>
      <c r="C11" s="101">
        <v>20</v>
      </c>
      <c r="D11" s="91">
        <v>3009773892.6462998</v>
      </c>
      <c r="E11" s="91">
        <v>0</v>
      </c>
      <c r="F11" s="91">
        <v>4028776.0271000001</v>
      </c>
      <c r="G11" s="91">
        <v>693471241.09399998</v>
      </c>
      <c r="H11" s="91">
        <f t="shared" si="0"/>
        <v>3707273909.7673998</v>
      </c>
      <c r="I11" s="108">
        <v>5</v>
      </c>
    </row>
    <row r="12" spans="1:9" ht="18.75" x14ac:dyDescent="0.3">
      <c r="A12" s="101">
        <v>6</v>
      </c>
      <c r="B12" s="91" t="s">
        <v>27</v>
      </c>
      <c r="C12" s="101">
        <v>8</v>
      </c>
      <c r="D12" s="91">
        <v>1225088142.0631001</v>
      </c>
      <c r="E12" s="91">
        <v>0</v>
      </c>
      <c r="F12" s="91">
        <v>1639859.3097000001</v>
      </c>
      <c r="G12" s="91">
        <v>290720066.55909997</v>
      </c>
      <c r="H12" s="91">
        <f t="shared" si="0"/>
        <v>1517448067.9319</v>
      </c>
      <c r="I12" s="108">
        <v>6</v>
      </c>
    </row>
    <row r="13" spans="1:9" ht="18.75" x14ac:dyDescent="0.3">
      <c r="A13" s="101">
        <v>7</v>
      </c>
      <c r="B13" s="91" t="s">
        <v>28</v>
      </c>
      <c r="C13" s="101">
        <v>23</v>
      </c>
      <c r="D13" s="91">
        <v>3275099814.0962</v>
      </c>
      <c r="E13" s="91">
        <f>-139538498.52</f>
        <v>-139538498.52000001</v>
      </c>
      <c r="F13" s="91">
        <v>4383931.8463000003</v>
      </c>
      <c r="G13" s="91">
        <v>721739808.10309994</v>
      </c>
      <c r="H13" s="91">
        <f t="shared" si="0"/>
        <v>3861685055.5256</v>
      </c>
      <c r="I13" s="108">
        <v>7</v>
      </c>
    </row>
    <row r="14" spans="1:9" ht="18.75" x14ac:dyDescent="0.3">
      <c r="A14" s="101">
        <v>8</v>
      </c>
      <c r="B14" s="91" t="s">
        <v>29</v>
      </c>
      <c r="C14" s="101">
        <v>27</v>
      </c>
      <c r="D14" s="91">
        <v>3555776928.9699998</v>
      </c>
      <c r="E14" s="91">
        <v>0</v>
      </c>
      <c r="F14" s="91">
        <v>4759636.2253</v>
      </c>
      <c r="G14" s="91">
        <v>793374470.57140005</v>
      </c>
      <c r="H14" s="91">
        <f t="shared" si="0"/>
        <v>4353911035.7666998</v>
      </c>
      <c r="I14" s="108">
        <v>8</v>
      </c>
    </row>
    <row r="15" spans="1:9" ht="18.75" x14ac:dyDescent="0.3">
      <c r="A15" s="101">
        <v>9</v>
      </c>
      <c r="B15" s="91" t="s">
        <v>30</v>
      </c>
      <c r="C15" s="101">
        <v>18</v>
      </c>
      <c r="D15" s="91">
        <v>2292297393.6914001</v>
      </c>
      <c r="E15" s="91">
        <f>-38551266.1</f>
        <v>-38551266.100000001</v>
      </c>
      <c r="F15" s="91">
        <v>3068387.5655999999</v>
      </c>
      <c r="G15" s="91">
        <v>545318731.92340004</v>
      </c>
      <c r="H15" s="91">
        <f t="shared" si="0"/>
        <v>2802133247.0804</v>
      </c>
      <c r="I15" s="108">
        <v>9</v>
      </c>
    </row>
    <row r="16" spans="1:9" ht="18.75" x14ac:dyDescent="0.3">
      <c r="A16" s="101">
        <v>10</v>
      </c>
      <c r="B16" s="91" t="s">
        <v>31</v>
      </c>
      <c r="C16" s="101">
        <v>25</v>
      </c>
      <c r="D16" s="91">
        <v>2937250344.2165999</v>
      </c>
      <c r="E16" s="91">
        <v>0</v>
      </c>
      <c r="F16" s="91">
        <v>3931698.5909000002</v>
      </c>
      <c r="G16" s="91">
        <v>806852922.11810005</v>
      </c>
      <c r="H16" s="91">
        <f t="shared" si="0"/>
        <v>3748034964.9256001</v>
      </c>
      <c r="I16" s="108">
        <v>10</v>
      </c>
    </row>
    <row r="17" spans="1:9" ht="18.75" x14ac:dyDescent="0.3">
      <c r="A17" s="101">
        <v>11</v>
      </c>
      <c r="B17" s="91" t="s">
        <v>32</v>
      </c>
      <c r="C17" s="101">
        <v>13</v>
      </c>
      <c r="D17" s="91">
        <v>1695693879.3271999</v>
      </c>
      <c r="E17" s="91">
        <f>-47718569.3032</f>
        <v>-47718569.303199999</v>
      </c>
      <c r="F17" s="91">
        <v>2269795.3714000001</v>
      </c>
      <c r="G17" s="91">
        <v>409072583.63330001</v>
      </c>
      <c r="H17" s="91">
        <f t="shared" si="0"/>
        <v>2059317689.0287001</v>
      </c>
      <c r="I17" s="108">
        <v>11</v>
      </c>
    </row>
    <row r="18" spans="1:9" ht="18.75" x14ac:dyDescent="0.3">
      <c r="A18" s="101">
        <v>12</v>
      </c>
      <c r="B18" s="91" t="s">
        <v>33</v>
      </c>
      <c r="C18" s="101">
        <v>18</v>
      </c>
      <c r="D18" s="91">
        <v>2247394072.5124998</v>
      </c>
      <c r="E18" s="91">
        <v>0</v>
      </c>
      <c r="F18" s="91">
        <v>3008281.5805000002</v>
      </c>
      <c r="G18" s="91">
        <v>631798421.75960004</v>
      </c>
      <c r="H18" s="91">
        <f t="shared" si="0"/>
        <v>2882200775.8526001</v>
      </c>
      <c r="I18" s="108">
        <v>12</v>
      </c>
    </row>
    <row r="19" spans="1:9" ht="18.75" x14ac:dyDescent="0.3">
      <c r="A19" s="101">
        <v>13</v>
      </c>
      <c r="B19" s="91" t="s">
        <v>34</v>
      </c>
      <c r="C19" s="101">
        <v>16</v>
      </c>
      <c r="D19" s="91">
        <v>1784512393.8585999</v>
      </c>
      <c r="E19" s="91">
        <v>0</v>
      </c>
      <c r="F19" s="91">
        <v>2388684.6683999998</v>
      </c>
      <c r="G19" s="91">
        <v>474654363.51700002</v>
      </c>
      <c r="H19" s="91">
        <f t="shared" si="0"/>
        <v>2261555442.0440001</v>
      </c>
      <c r="I19" s="108">
        <v>13</v>
      </c>
    </row>
    <row r="20" spans="1:9" ht="18.75" x14ac:dyDescent="0.3">
      <c r="A20" s="101">
        <v>14</v>
      </c>
      <c r="B20" s="91" t="s">
        <v>35</v>
      </c>
      <c r="C20" s="101">
        <v>17</v>
      </c>
      <c r="D20" s="91">
        <v>2283385789.6845999</v>
      </c>
      <c r="E20" s="91">
        <v>0</v>
      </c>
      <c r="F20" s="91">
        <v>3056458.81</v>
      </c>
      <c r="G20" s="91">
        <v>555161422.90110004</v>
      </c>
      <c r="H20" s="91">
        <f t="shared" si="0"/>
        <v>2841603671.3957</v>
      </c>
      <c r="I20" s="108">
        <v>14</v>
      </c>
    </row>
    <row r="21" spans="1:9" ht="18.75" x14ac:dyDescent="0.3">
      <c r="A21" s="101">
        <v>15</v>
      </c>
      <c r="B21" s="91" t="s">
        <v>36</v>
      </c>
      <c r="C21" s="101">
        <v>11</v>
      </c>
      <c r="D21" s="91">
        <v>1564577537.8692999</v>
      </c>
      <c r="E21" s="91">
        <f>-53983557.43</f>
        <v>-53983557.43</v>
      </c>
      <c r="F21" s="91">
        <v>2094287.7113000001</v>
      </c>
      <c r="G21" s="91">
        <v>371257457.50330001</v>
      </c>
      <c r="H21" s="91">
        <f t="shared" si="0"/>
        <v>1883945725.6538997</v>
      </c>
      <c r="I21" s="108">
        <v>15</v>
      </c>
    </row>
    <row r="22" spans="1:9" ht="18.75" x14ac:dyDescent="0.3">
      <c r="A22" s="101">
        <v>16</v>
      </c>
      <c r="B22" s="91" t="s">
        <v>37</v>
      </c>
      <c r="C22" s="101">
        <v>27</v>
      </c>
      <c r="D22" s="91">
        <v>3060244893.1048999</v>
      </c>
      <c r="E22" s="91">
        <v>0</v>
      </c>
      <c r="F22" s="91">
        <v>4096334.7089999998</v>
      </c>
      <c r="G22" s="91">
        <v>797194032.89269996</v>
      </c>
      <c r="H22" s="91">
        <f t="shared" si="0"/>
        <v>3861535260.7066002</v>
      </c>
      <c r="I22" s="108">
        <v>16</v>
      </c>
    </row>
    <row r="23" spans="1:9" ht="18.75" x14ac:dyDescent="0.3">
      <c r="A23" s="101">
        <v>17</v>
      </c>
      <c r="B23" s="91" t="s">
        <v>38</v>
      </c>
      <c r="C23" s="101">
        <v>27</v>
      </c>
      <c r="D23" s="91">
        <v>3215075392.0064001</v>
      </c>
      <c r="E23" s="91">
        <v>0</v>
      </c>
      <c r="F23" s="91">
        <v>4303585.2949000001</v>
      </c>
      <c r="G23" s="91">
        <v>838392586.9842</v>
      </c>
      <c r="H23" s="91">
        <f t="shared" si="0"/>
        <v>4057771564.2855</v>
      </c>
      <c r="I23" s="108">
        <v>17</v>
      </c>
    </row>
    <row r="24" spans="1:9" ht="18.75" x14ac:dyDescent="0.3">
      <c r="A24" s="101">
        <v>18</v>
      </c>
      <c r="B24" s="91" t="s">
        <v>39</v>
      </c>
      <c r="C24" s="101">
        <v>23</v>
      </c>
      <c r="D24" s="91">
        <v>3615656713.9184999</v>
      </c>
      <c r="E24" s="91">
        <v>0</v>
      </c>
      <c r="F24" s="91">
        <v>4839789.1709000003</v>
      </c>
      <c r="G24" s="91">
        <v>895638613.65040004</v>
      </c>
      <c r="H24" s="91">
        <f t="shared" si="0"/>
        <v>4516135116.7397995</v>
      </c>
      <c r="I24" s="108">
        <v>18</v>
      </c>
    </row>
    <row r="25" spans="1:9" ht="18.75" x14ac:dyDescent="0.3">
      <c r="A25" s="101">
        <v>19</v>
      </c>
      <c r="B25" s="91" t="s">
        <v>40</v>
      </c>
      <c r="C25" s="101">
        <v>44</v>
      </c>
      <c r="D25" s="91">
        <v>5756435371.0529003</v>
      </c>
      <c r="E25" s="91">
        <v>0</v>
      </c>
      <c r="F25" s="91">
        <v>7705359.1573000001</v>
      </c>
      <c r="G25" s="91">
        <v>1523252965.4732001</v>
      </c>
      <c r="H25" s="91">
        <f t="shared" si="0"/>
        <v>7287393695.6834002</v>
      </c>
      <c r="I25" s="108">
        <v>19</v>
      </c>
    </row>
    <row r="26" spans="1:9" ht="18.75" x14ac:dyDescent="0.3">
      <c r="A26" s="101">
        <v>20</v>
      </c>
      <c r="B26" s="91" t="s">
        <v>41</v>
      </c>
      <c r="C26" s="101">
        <v>34</v>
      </c>
      <c r="D26" s="91">
        <v>4382472230.7530003</v>
      </c>
      <c r="E26" s="91">
        <v>0</v>
      </c>
      <c r="F26" s="91">
        <v>5866221.0824999996</v>
      </c>
      <c r="G26" s="91">
        <v>1039383027.086</v>
      </c>
      <c r="H26" s="91">
        <f t="shared" si="0"/>
        <v>5427721478.9215012</v>
      </c>
      <c r="I26" s="108">
        <v>20</v>
      </c>
    </row>
    <row r="27" spans="1:9" ht="18.75" x14ac:dyDescent="0.3">
      <c r="A27" s="101">
        <v>21</v>
      </c>
      <c r="B27" s="91" t="s">
        <v>42</v>
      </c>
      <c r="C27" s="101">
        <v>21</v>
      </c>
      <c r="D27" s="91">
        <v>2765810388.3878999</v>
      </c>
      <c r="E27" s="91">
        <v>0</v>
      </c>
      <c r="F27" s="91">
        <v>3702215.1781000001</v>
      </c>
      <c r="G27" s="91">
        <v>638769319.66480005</v>
      </c>
      <c r="H27" s="91">
        <f t="shared" si="0"/>
        <v>3408281923.2308002</v>
      </c>
      <c r="I27" s="108">
        <v>21</v>
      </c>
    </row>
    <row r="28" spans="1:9" ht="18.75" x14ac:dyDescent="0.3">
      <c r="A28" s="101">
        <v>22</v>
      </c>
      <c r="B28" s="91" t="s">
        <v>43</v>
      </c>
      <c r="C28" s="101">
        <v>21</v>
      </c>
      <c r="D28" s="91">
        <v>2858667627.9022999</v>
      </c>
      <c r="E28" s="91">
        <f>-89972595.51</f>
        <v>-89972595.510000005</v>
      </c>
      <c r="F28" s="91">
        <v>3826510.5687000002</v>
      </c>
      <c r="G28" s="91">
        <v>621740557.95200002</v>
      </c>
      <c r="H28" s="91">
        <f t="shared" si="0"/>
        <v>3394262100.9129996</v>
      </c>
      <c r="I28" s="108">
        <v>22</v>
      </c>
    </row>
    <row r="29" spans="1:9" ht="18.75" x14ac:dyDescent="0.3">
      <c r="A29" s="101">
        <v>23</v>
      </c>
      <c r="B29" s="91" t="s">
        <v>44</v>
      </c>
      <c r="C29" s="101">
        <v>16</v>
      </c>
      <c r="D29" s="91">
        <v>2022806777.6531999</v>
      </c>
      <c r="E29" s="91">
        <v>0</v>
      </c>
      <c r="F29" s="91">
        <v>2707657.0347000002</v>
      </c>
      <c r="G29" s="91">
        <v>496751564.21130002</v>
      </c>
      <c r="H29" s="91">
        <f t="shared" si="0"/>
        <v>2522265998.8992</v>
      </c>
      <c r="I29" s="108">
        <v>23</v>
      </c>
    </row>
    <row r="30" spans="1:9" ht="18.75" x14ac:dyDescent="0.3">
      <c r="A30" s="101">
        <v>24</v>
      </c>
      <c r="B30" s="91" t="s">
        <v>45</v>
      </c>
      <c r="C30" s="101">
        <v>20</v>
      </c>
      <c r="D30" s="91">
        <v>3445843635.0279999</v>
      </c>
      <c r="E30" s="91">
        <v>0</v>
      </c>
      <c r="F30" s="91">
        <v>4612483.4373000003</v>
      </c>
      <c r="G30" s="91">
        <v>4509608832.5704002</v>
      </c>
      <c r="H30" s="91">
        <f t="shared" si="0"/>
        <v>7960064951.0356998</v>
      </c>
      <c r="I30" s="108">
        <v>24</v>
      </c>
    </row>
    <row r="31" spans="1:9" ht="18.75" x14ac:dyDescent="0.3">
      <c r="A31" s="101">
        <v>25</v>
      </c>
      <c r="B31" s="91" t="s">
        <v>46</v>
      </c>
      <c r="C31" s="101">
        <v>13</v>
      </c>
      <c r="D31" s="91">
        <v>1804692285.2614</v>
      </c>
      <c r="E31" s="91">
        <f>-39238127.24</f>
        <v>-39238127.240000002</v>
      </c>
      <c r="F31" s="91">
        <v>2415696.7516999999</v>
      </c>
      <c r="G31" s="91">
        <v>387436949.3567</v>
      </c>
      <c r="H31" s="91">
        <f t="shared" si="0"/>
        <v>2155306804.1297998</v>
      </c>
      <c r="I31" s="108">
        <v>25</v>
      </c>
    </row>
    <row r="32" spans="1:9" ht="18.75" x14ac:dyDescent="0.3">
      <c r="A32" s="101">
        <v>26</v>
      </c>
      <c r="B32" s="91" t="s">
        <v>47</v>
      </c>
      <c r="C32" s="101">
        <v>25</v>
      </c>
      <c r="D32" s="91">
        <v>3340346211.2291002</v>
      </c>
      <c r="E32" s="91">
        <v>0</v>
      </c>
      <c r="F32" s="91">
        <v>4471268.3468000004</v>
      </c>
      <c r="G32" s="91">
        <v>746457278.34949994</v>
      </c>
      <c r="H32" s="91">
        <f t="shared" si="0"/>
        <v>4091274757.9253998</v>
      </c>
      <c r="I32" s="108">
        <v>26</v>
      </c>
    </row>
    <row r="33" spans="1:11" ht="18.75" x14ac:dyDescent="0.3">
      <c r="A33" s="101">
        <v>27</v>
      </c>
      <c r="B33" s="91" t="s">
        <v>48</v>
      </c>
      <c r="C33" s="101">
        <v>20</v>
      </c>
      <c r="D33" s="91">
        <v>2382990909.6152</v>
      </c>
      <c r="E33" s="91">
        <f>-115776950.4</f>
        <v>-115776950.40000001</v>
      </c>
      <c r="F33" s="91">
        <v>3189786.6724999999</v>
      </c>
      <c r="G33" s="91">
        <v>832650800.04349995</v>
      </c>
      <c r="H33" s="91">
        <f t="shared" si="0"/>
        <v>3103054545.9312</v>
      </c>
      <c r="I33" s="108">
        <v>27</v>
      </c>
    </row>
    <row r="34" spans="1:11" ht="18.75" x14ac:dyDescent="0.3">
      <c r="A34" s="101">
        <v>28</v>
      </c>
      <c r="B34" s="91" t="s">
        <v>49</v>
      </c>
      <c r="C34" s="101">
        <v>18</v>
      </c>
      <c r="D34" s="91">
        <v>2275907053.4333</v>
      </c>
      <c r="E34" s="91">
        <f>-47177126.82</f>
        <v>-47177126.82</v>
      </c>
      <c r="F34" s="91">
        <v>3046448.0403</v>
      </c>
      <c r="G34" s="91">
        <v>582349412.09800005</v>
      </c>
      <c r="H34" s="91">
        <f t="shared" si="0"/>
        <v>2814125786.7515998</v>
      </c>
      <c r="I34" s="108">
        <v>28</v>
      </c>
    </row>
    <row r="35" spans="1:11" ht="18.75" x14ac:dyDescent="0.3">
      <c r="A35" s="101">
        <v>29</v>
      </c>
      <c r="B35" s="91" t="s">
        <v>50</v>
      </c>
      <c r="C35" s="101">
        <v>30</v>
      </c>
      <c r="D35" s="91">
        <v>3082773646.1283002</v>
      </c>
      <c r="E35" s="91">
        <f>-82028645.4</f>
        <v>-82028645.400000006</v>
      </c>
      <c r="F35" s="91">
        <v>4126490.8946000002</v>
      </c>
      <c r="G35" s="91">
        <v>811745904.25179994</v>
      </c>
      <c r="H35" s="91">
        <f t="shared" si="0"/>
        <v>3816617395.8747001</v>
      </c>
      <c r="I35" s="108">
        <v>29</v>
      </c>
    </row>
    <row r="36" spans="1:11" ht="18.75" x14ac:dyDescent="0.3">
      <c r="A36" s="101">
        <v>30</v>
      </c>
      <c r="B36" s="91" t="s">
        <v>51</v>
      </c>
      <c r="C36" s="101">
        <v>33</v>
      </c>
      <c r="D36" s="91">
        <v>3888678423.2340999</v>
      </c>
      <c r="E36" s="91">
        <f>-83688581.46</f>
        <v>-83688581.459999993</v>
      </c>
      <c r="F36" s="91">
        <v>5205246.2966999998</v>
      </c>
      <c r="G36" s="91">
        <v>1136533258.1389999</v>
      </c>
      <c r="H36" s="91">
        <f t="shared" si="0"/>
        <v>4946728346.2097998</v>
      </c>
      <c r="I36" s="108">
        <v>30</v>
      </c>
    </row>
    <row r="37" spans="1:11" ht="18.75" x14ac:dyDescent="0.3">
      <c r="A37" s="101">
        <v>31</v>
      </c>
      <c r="B37" s="91" t="s">
        <v>52</v>
      </c>
      <c r="C37" s="101">
        <v>17</v>
      </c>
      <c r="D37" s="91">
        <v>2437680343.1012998</v>
      </c>
      <c r="E37" s="91">
        <v>0</v>
      </c>
      <c r="F37" s="91">
        <v>3262991.9983000001</v>
      </c>
      <c r="G37" s="91">
        <v>553045371.09169996</v>
      </c>
      <c r="H37" s="91">
        <f t="shared" si="0"/>
        <v>2993988706.1912999</v>
      </c>
      <c r="I37" s="108">
        <v>31</v>
      </c>
    </row>
    <row r="38" spans="1:11" ht="18.75" x14ac:dyDescent="0.3">
      <c r="A38" s="101">
        <v>32</v>
      </c>
      <c r="B38" s="91" t="s">
        <v>53</v>
      </c>
      <c r="C38" s="101">
        <v>23</v>
      </c>
      <c r="D38" s="91">
        <v>3021639922.7146001</v>
      </c>
      <c r="E38" s="91">
        <v>0</v>
      </c>
      <c r="F38" s="91">
        <v>4044659.4718999998</v>
      </c>
      <c r="G38" s="91">
        <v>1005869576.9144</v>
      </c>
      <c r="H38" s="91">
        <f t="shared" si="0"/>
        <v>4031554159.1009002</v>
      </c>
      <c r="I38" s="108">
        <v>32</v>
      </c>
    </row>
    <row r="39" spans="1:11" ht="18.75" x14ac:dyDescent="0.3">
      <c r="A39" s="101">
        <v>33</v>
      </c>
      <c r="B39" s="91" t="s">
        <v>54</v>
      </c>
      <c r="C39" s="101">
        <v>23</v>
      </c>
      <c r="D39" s="91">
        <v>3043259079.3165002</v>
      </c>
      <c r="E39" s="91">
        <f>-35989038.17</f>
        <v>-35989038.170000002</v>
      </c>
      <c r="F39" s="91">
        <v>4073598.1042999998</v>
      </c>
      <c r="G39" s="91">
        <v>685868978.20029998</v>
      </c>
      <c r="H39" s="91">
        <f t="shared" si="0"/>
        <v>3697212617.4511003</v>
      </c>
      <c r="I39" s="108">
        <v>33</v>
      </c>
    </row>
    <row r="40" spans="1:11" ht="18.75" x14ac:dyDescent="0.3">
      <c r="A40" s="101">
        <v>34</v>
      </c>
      <c r="B40" s="91" t="s">
        <v>55</v>
      </c>
      <c r="C40" s="101">
        <v>16</v>
      </c>
      <c r="D40" s="91">
        <v>2280932861.3575001</v>
      </c>
      <c r="E40" s="91">
        <v>0</v>
      </c>
      <c r="F40" s="91">
        <v>3053175.4076999999</v>
      </c>
      <c r="G40" s="91">
        <v>466021615.23119998</v>
      </c>
      <c r="H40" s="91">
        <f t="shared" si="0"/>
        <v>2750007651.9963999</v>
      </c>
      <c r="I40" s="108">
        <v>34</v>
      </c>
    </row>
    <row r="41" spans="1:11" ht="18.75" x14ac:dyDescent="0.3">
      <c r="A41" s="101">
        <v>35</v>
      </c>
      <c r="B41" s="91" t="s">
        <v>56</v>
      </c>
      <c r="C41" s="101">
        <v>17</v>
      </c>
      <c r="D41" s="91">
        <v>2293278097.1065998</v>
      </c>
      <c r="E41" s="91">
        <v>0</v>
      </c>
      <c r="F41" s="91">
        <v>3069700.3001999999</v>
      </c>
      <c r="G41" s="91">
        <v>487981533.9501</v>
      </c>
      <c r="H41" s="91">
        <f t="shared" si="0"/>
        <v>2784329331.3568997</v>
      </c>
      <c r="I41" s="108">
        <v>35</v>
      </c>
    </row>
    <row r="42" spans="1:11" ht="18.75" x14ac:dyDescent="0.3">
      <c r="A42" s="101">
        <v>36</v>
      </c>
      <c r="B42" s="91" t="s">
        <v>57</v>
      </c>
      <c r="C42" s="101">
        <v>14</v>
      </c>
      <c r="D42" s="91">
        <v>2072130062.1038001</v>
      </c>
      <c r="E42" s="91">
        <v>0</v>
      </c>
      <c r="F42" s="91">
        <v>2773679.4249</v>
      </c>
      <c r="G42" s="91">
        <v>488586892.25940001</v>
      </c>
      <c r="H42" s="91">
        <f t="shared" si="0"/>
        <v>2563490633.7881002</v>
      </c>
      <c r="I42" s="108">
        <v>36</v>
      </c>
    </row>
    <row r="43" spans="1:11" ht="18.75" x14ac:dyDescent="0.3">
      <c r="A43" s="101">
        <v>37</v>
      </c>
      <c r="B43" s="91" t="s">
        <v>905</v>
      </c>
      <c r="C43" s="101">
        <v>6</v>
      </c>
      <c r="D43" s="91">
        <v>915196196.84500003</v>
      </c>
      <c r="E43" s="91">
        <v>0</v>
      </c>
      <c r="F43" s="91">
        <v>1225049.0001999999</v>
      </c>
      <c r="G43" s="91">
        <v>1450467326.3364</v>
      </c>
      <c r="H43" s="91">
        <f t="shared" si="0"/>
        <v>2366888572.1816001</v>
      </c>
      <c r="I43" s="108">
        <v>37</v>
      </c>
      <c r="K43" s="31"/>
    </row>
    <row r="44" spans="1:11" ht="19.5" x14ac:dyDescent="0.35">
      <c r="A44" s="101"/>
      <c r="B44" s="103" t="s">
        <v>906</v>
      </c>
      <c r="C44" s="91"/>
      <c r="D44" s="102">
        <f>SUM(D7:D43)</f>
        <v>100724843145.01361</v>
      </c>
      <c r="E44" s="102">
        <f>SUM(E7:E43)</f>
        <v>-773662956.35320008</v>
      </c>
      <c r="F44" s="102">
        <f t="shared" ref="F44:G44" si="1">SUM(F7:F43)</f>
        <v>134826683.95730001</v>
      </c>
      <c r="G44" s="102">
        <f t="shared" si="1"/>
        <v>30054205569.731895</v>
      </c>
      <c r="H44" s="102">
        <f>SUM(H7:H43)</f>
        <v>130140212442.34959</v>
      </c>
      <c r="I44" s="108"/>
    </row>
    <row r="45" spans="1:11" ht="19.5" customHeight="1" x14ac:dyDescent="0.3">
      <c r="A45" s="147"/>
      <c r="B45" s="147"/>
      <c r="C45" s="147"/>
      <c r="D45" s="147"/>
      <c r="E45" s="147"/>
      <c r="F45" s="147"/>
      <c r="G45" s="147"/>
      <c r="H45" s="147"/>
      <c r="I45" s="147"/>
    </row>
    <row r="46" spans="1:11" ht="19.5" x14ac:dyDescent="0.35">
      <c r="A46" s="144"/>
      <c r="B46" s="145"/>
      <c r="C46" s="145"/>
      <c r="D46" s="145"/>
      <c r="E46" s="145"/>
      <c r="F46" s="145"/>
      <c r="G46" s="145"/>
      <c r="H46" s="145"/>
      <c r="I46" s="146"/>
    </row>
  </sheetData>
  <mergeCells count="5">
    <mergeCell ref="A2:I2"/>
    <mergeCell ref="A1:I1"/>
    <mergeCell ref="A3:I3"/>
    <mergeCell ref="A46:I46"/>
    <mergeCell ref="A45:I4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2018-04-16T15:17:17Z</cp:lastPrinted>
  <dcterms:created xsi:type="dcterms:W3CDTF">2003-11-12T08:54:16Z</dcterms:created>
  <dcterms:modified xsi:type="dcterms:W3CDTF">2018-04-23T04:49:09Z</dcterms:modified>
</cp:coreProperties>
</file>